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afouri\Desktop\پرتفوی\"/>
    </mc:Choice>
  </mc:AlternateContent>
  <xr:revisionPtr revIDLastSave="0" documentId="13_ncr:1_{1EE341D4-E035-42A8-B94B-7CE607F9AA9F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1" sheetId="27" r:id="rId1"/>
    <sheet name=" سهام" sheetId="1" r:id="rId2"/>
    <sheet name="اوراق" sheetId="3" r:id="rId3"/>
    <sheet name="واحدهای صندوق" sheetId="21" r:id="rId4"/>
    <sheet name="سپرده" sheetId="2" r:id="rId5"/>
    <sheet name="درآمدها" sheetId="11" r:id="rId6"/>
    <sheet name="درآمد سود سهام" sheetId="26" r:id="rId7"/>
    <sheet name="سود اوراق بهادار" sheetId="13" r:id="rId8"/>
    <sheet name="سود سپرده بانکی" sheetId="24" r:id="rId9"/>
    <sheet name="درآمد ناشی ازفروش" sheetId="15" r:id="rId10"/>
    <sheet name="درآمد ناشی از تغییر قیمت اوراق " sheetId="14" r:id="rId11"/>
    <sheet name="درآمد سرمایه گذاری در اوراق بها" sheetId="6" r:id="rId12"/>
    <sheet name="درآمد سرمایه گذاری در سهام" sheetId="5" r:id="rId13"/>
    <sheet name="درآمد سرمایه گذاری در صندوق" sheetId="22" r:id="rId14"/>
    <sheet name="درآمد سپرده بانکی" sheetId="7" r:id="rId15"/>
    <sheet name="سایر درآمدها" sheetId="8" r:id="rId16"/>
  </sheets>
  <definedNames>
    <definedName name="_xlnm.Print_Area" localSheetId="1">' سهام'!$A$1:$M$25</definedName>
    <definedName name="_xlnm.Print_Area" localSheetId="0">'1'!$A$1:$I$41</definedName>
    <definedName name="_xlnm.Print_Area" localSheetId="2">اوراق!$A$1:$S$17</definedName>
    <definedName name="_xlnm.Print_Area" localSheetId="14">'درآمد سپرده بانکی'!$A$1:$F$36</definedName>
    <definedName name="_xlnm.Print_Area" localSheetId="11">'درآمد سرمایه گذاری در اوراق بها'!$A$1:$I$21</definedName>
    <definedName name="_xlnm.Print_Area" localSheetId="12">'درآمد سرمایه گذاری در سهام'!$A$1:$K$26</definedName>
    <definedName name="_xlnm.Print_Area" localSheetId="13">'درآمد سرمایه گذاری در صندوق'!$A$1:$K$22</definedName>
    <definedName name="_xlnm.Print_Area" localSheetId="6">'درآمد سود سهام'!$A$1:$J$18</definedName>
    <definedName name="_xlnm.Print_Area" localSheetId="10">'درآمد ناشی از تغییر قیمت اوراق '!$A$1:$I$36</definedName>
    <definedName name="_xlnm.Print_Area" localSheetId="9">'درآمد ناشی ازفروش'!$A$1:$I$31</definedName>
    <definedName name="_xlnm.Print_Area" localSheetId="5">درآمدها!$A$1:$E$13</definedName>
    <definedName name="_xlnm.Print_Area" localSheetId="15">'سایر درآمدها'!$A$1:$C$11</definedName>
    <definedName name="_xlnm.Print_Area" localSheetId="4">سپرده!$A$1:$J$61</definedName>
    <definedName name="_xlnm.Print_Area" localSheetId="7">'سود اوراق بهادار'!$A$1:$J$40</definedName>
    <definedName name="_xlnm.Print_Area" localSheetId="8">'سود سپرده بانکی'!$A$1:$G$34</definedName>
    <definedName name="_xlnm.Print_Area" localSheetId="3">'واحدهای صندوق'!$A$1:$M$19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1" l="1"/>
  <c r="E9" i="11"/>
  <c r="E10" i="11"/>
  <c r="E11" i="11"/>
  <c r="E12" i="11"/>
  <c r="E8" i="11"/>
  <c r="D8" i="11"/>
  <c r="C13" i="11"/>
  <c r="C8" i="11"/>
  <c r="E35" i="7"/>
  <c r="D35" i="7"/>
  <c r="C11" i="11"/>
  <c r="C35" i="7"/>
  <c r="E21" i="22"/>
  <c r="D21" i="22"/>
  <c r="G21" i="22"/>
  <c r="H21" i="22"/>
  <c r="I21" i="22"/>
  <c r="J21" i="22"/>
  <c r="C21" i="22"/>
  <c r="J25" i="5"/>
  <c r="C20" i="6"/>
  <c r="D20" i="6"/>
  <c r="E20" i="6"/>
  <c r="F20" i="6"/>
  <c r="G20" i="6"/>
  <c r="H20" i="6"/>
  <c r="I20" i="6"/>
  <c r="B20" i="6"/>
  <c r="D34" i="14"/>
  <c r="E34" i="14"/>
  <c r="F34" i="14"/>
  <c r="G34" i="14"/>
  <c r="H34" i="14"/>
  <c r="I34" i="14"/>
  <c r="C34" i="14"/>
  <c r="D28" i="15"/>
  <c r="E28" i="15"/>
  <c r="F28" i="15"/>
  <c r="G28" i="15"/>
  <c r="H28" i="15"/>
  <c r="I28" i="15"/>
  <c r="C28" i="15"/>
  <c r="C34" i="24"/>
  <c r="D34" i="24"/>
  <c r="E34" i="24"/>
  <c r="F34" i="24"/>
  <c r="G34" i="24"/>
  <c r="B34" i="24"/>
  <c r="F40" i="13"/>
  <c r="G40" i="13"/>
  <c r="H40" i="13"/>
  <c r="I40" i="13"/>
  <c r="J40" i="13"/>
  <c r="E40" i="13"/>
  <c r="E17" i="26"/>
  <c r="F17" i="26"/>
  <c r="G17" i="26"/>
  <c r="H17" i="26"/>
  <c r="I17" i="26"/>
  <c r="J17" i="26"/>
  <c r="J59" i="2"/>
  <c r="J60" i="2"/>
  <c r="J61" i="2"/>
  <c r="I61" i="2"/>
  <c r="G61" i="2"/>
  <c r="H61" i="2"/>
  <c r="F61" i="2"/>
  <c r="M10" i="21"/>
  <c r="M11" i="21"/>
  <c r="M12" i="21"/>
  <c r="M13" i="21"/>
  <c r="M14" i="21"/>
  <c r="M15" i="21"/>
  <c r="M16" i="21"/>
  <c r="M17" i="21"/>
  <c r="L18" i="21"/>
  <c r="D18" i="21"/>
  <c r="E18" i="21"/>
  <c r="F18" i="21"/>
  <c r="G18" i="21"/>
  <c r="H18" i="21"/>
  <c r="I18" i="21"/>
  <c r="J18" i="21"/>
  <c r="K18" i="21"/>
  <c r="C18" i="21"/>
  <c r="S14" i="3"/>
  <c r="N16" i="3"/>
  <c r="R16" i="3"/>
  <c r="I16" i="3"/>
  <c r="J16" i="3"/>
  <c r="L16" i="3"/>
  <c r="S16" i="3"/>
  <c r="S15" i="3"/>
  <c r="S10" i="3"/>
  <c r="S11" i="3"/>
  <c r="S12" i="3"/>
  <c r="S13" i="3"/>
  <c r="S9" i="3"/>
  <c r="P16" i="3"/>
  <c r="Q16" i="3"/>
  <c r="F16" i="3"/>
  <c r="M2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10" i="1"/>
  <c r="L24" i="1"/>
  <c r="C12" i="11"/>
  <c r="C9" i="11"/>
  <c r="B10" i="8"/>
  <c r="C10" i="8"/>
  <c r="C10" i="11"/>
  <c r="G25" i="5"/>
  <c r="I25" i="5"/>
  <c r="F18" i="7" l="1"/>
  <c r="F19" i="7"/>
  <c r="F20" i="7"/>
  <c r="J3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8" i="2"/>
  <c r="K17" i="22" l="1"/>
  <c r="K18" i="22"/>
  <c r="K19" i="22"/>
  <c r="K20" i="22"/>
  <c r="K16" i="22"/>
  <c r="D9" i="11"/>
  <c r="K10" i="22"/>
  <c r="K11" i="5"/>
  <c r="F12" i="7"/>
  <c r="F11" i="7"/>
  <c r="F28" i="7"/>
  <c r="F10" i="7"/>
  <c r="F27" i="7"/>
  <c r="F26" i="7"/>
  <c r="F25" i="7"/>
  <c r="F17" i="7"/>
  <c r="F9" i="7"/>
  <c r="F8" i="7"/>
  <c r="F24" i="7"/>
  <c r="F16" i="7"/>
  <c r="F31" i="7"/>
  <c r="F23" i="7"/>
  <c r="F15" i="7"/>
  <c r="F30" i="7"/>
  <c r="F22" i="7"/>
  <c r="F14" i="7"/>
  <c r="F29" i="7"/>
  <c r="F21" i="7"/>
  <c r="F13" i="7"/>
  <c r="M18" i="21"/>
  <c r="K13" i="22"/>
  <c r="K13" i="5"/>
  <c r="K12" i="5"/>
  <c r="K15" i="22"/>
  <c r="K21" i="5"/>
  <c r="K19" i="5"/>
  <c r="K12" i="22"/>
  <c r="K11" i="22"/>
  <c r="K20" i="5"/>
  <c r="K18" i="5"/>
  <c r="K17" i="5"/>
  <c r="K24" i="5"/>
  <c r="K16" i="5"/>
  <c r="K23" i="5"/>
  <c r="K15" i="5"/>
  <c r="K14" i="22"/>
  <c r="K22" i="5"/>
  <c r="K14" i="5"/>
  <c r="H25" i="5"/>
  <c r="F35" i="7" l="1"/>
  <c r="K21" i="22"/>
  <c r="K25" i="5"/>
  <c r="F25" i="5"/>
  <c r="C25" i="5"/>
  <c r="B25" i="5"/>
  <c r="D25" i="5"/>
  <c r="E25" i="5"/>
  <c r="K24" i="1"/>
  <c r="H24" i="1"/>
  <c r="F24" i="1"/>
  <c r="D24" i="1"/>
  <c r="C24" i="1"/>
  <c r="D12" i="11" l="1"/>
  <c r="D11" i="11"/>
  <c r="D10" i="11"/>
  <c r="D13" i="11" l="1"/>
</calcChain>
</file>

<file path=xl/sharedStrings.xml><?xml version="1.0" encoding="utf-8"?>
<sst xmlns="http://schemas.openxmlformats.org/spreadsheetml/2006/main" count="965" uniqueCount="299">
  <si>
    <t xml:space="preserve"> صندوق سرمایه گذاری اختصاصی بازارگردانی پاداش پشتیبان پارس</t>
  </si>
  <si>
    <t xml:space="preserve">  صندوق سرمایه گذاری اختصاصی بازارگردانی پاداش پشتیبان پارس</t>
  </si>
  <si>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</si>
  <si>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</si>
  <si>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</si>
  <si>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</si>
  <si>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</si>
  <si>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</si>
  <si>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</si>
  <si>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</si>
  <si>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</si>
  <si>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</si>
  <si>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</si>
  <si>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</si>
  <si>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</si>
  <si>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</si>
  <si>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عمران و توسعه شاهد (ثعمرا)</t>
  </si>
  <si>
    <t>سر. شاهد (ثشاهد)</t>
  </si>
  <si>
    <t>بیمه سامان (بساما)</t>
  </si>
  <si>
    <t>شیمیایی سینا (شسینا)</t>
  </si>
  <si>
    <t>جام دارو (فجام)</t>
  </si>
  <si>
    <t>پمپ ایران (تپمپی)</t>
  </si>
  <si>
    <t>عمران و توسعه فارس (ثفارس)</t>
  </si>
  <si>
    <t>بیمه زندگی خاورمیانه (بخاور)</t>
  </si>
  <si>
    <t>شیشه همدان (کهمدا)</t>
  </si>
  <si>
    <t>اعتباری ملل (وملل)</t>
  </si>
  <si>
    <t>قند تربت جام (قجام)</t>
  </si>
  <si>
    <t>بانک سامان (سامان)</t>
  </si>
  <si>
    <t>پرداخت الکترونیک سامان کیش (سپ)</t>
  </si>
  <si>
    <t>تامین سرمایه کاردان (تکاردان)</t>
  </si>
  <si>
    <t>جمع</t>
  </si>
  <si>
    <t/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</si>
  <si>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</si>
  <si>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</si>
  <si>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</si>
  <si>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</si>
  <si>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</si>
  <si>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</si>
  <si>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</si>
  <si>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</si>
  <si>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</si>
  <si>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</si>
  <si>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صکوک مرابحه صدف048-3ماهه 18% (صدف048)</t>
  </si>
  <si>
    <t>بلی</t>
  </si>
  <si>
    <t>1399/08/21</t>
  </si>
  <si>
    <t>1404/08/21</t>
  </si>
  <si>
    <t>مشارکت ش اصفهان042-3ماهه18% (مصفها042)</t>
  </si>
  <si>
    <t>-</t>
  </si>
  <si>
    <t>1400/12/26</t>
  </si>
  <si>
    <t>1404/12/26</t>
  </si>
  <si>
    <t>مرابحه عام دولت178-ش.خ041117 (اراد178)</t>
  </si>
  <si>
    <t>1403/07/17</t>
  </si>
  <si>
    <t>1404/11/17</t>
  </si>
  <si>
    <t>مرابحه جهان اروم ایاز071220 (ایاز07)</t>
  </si>
  <si>
    <t>1403/12/20</t>
  </si>
  <si>
    <t>1407/12/20</t>
  </si>
  <si>
    <t>اجاره تولیدی شیوا14080304 (شیوا08)</t>
  </si>
  <si>
    <t>سلف موازی میلگرد صائب تبریز (عصائب)</t>
  </si>
  <si>
    <t>تعداد واحد</t>
  </si>
  <si>
    <t>خرید/صدور طی دوره</t>
  </si>
  <si>
    <t>فروش/ابطال طی دوره</t>
  </si>
  <si>
    <t>قیمت ابطال/بازار هر واحد</t>
  </si>
  <si>
    <t>ارزش پاداش (پاداش)</t>
  </si>
  <si>
    <t>با درآمد ثابت اکسیژن (ثابت اکسیژن)</t>
  </si>
  <si>
    <t>نرخ سود علی الحساب</t>
  </si>
  <si>
    <t>درصد به کل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</si>
  <si>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</si>
  <si>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</si>
  <si>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</si>
  <si>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</si>
  <si>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</si>
  <si>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</si>
  <si>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</si>
  <si>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</si>
  <si>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 xml:space="preserve">کوتاه مدت-39613477120007-وآذر- بانک سینا	</t>
  </si>
  <si>
    <t>39613477120007</t>
  </si>
  <si>
    <t>کوتاه مدت</t>
  </si>
  <si>
    <t>کوتاه مدت-396134771200015-فجام- بانک سینا</t>
  </si>
  <si>
    <t>396134771200015</t>
  </si>
  <si>
    <t>‪۱۰۰۱۰۰۳۲۲۳۳۷۳ - جاری‬ - بانک شهر</t>
  </si>
  <si>
    <t>1001003223373</t>
  </si>
  <si>
    <t>جاری</t>
  </si>
  <si>
    <t>1001003780182</t>
  </si>
  <si>
    <t>جاری چکاپا 1-6225010-2-170</t>
  </si>
  <si>
    <t>170-2-6225010-1</t>
  </si>
  <si>
    <t xml:space="preserve">کوتاه مدت-396134771200012-خاهن- بانک سینا	</t>
  </si>
  <si>
    <t>396134771200012</t>
  </si>
  <si>
    <t>کوتاه مدت-396814477120002-بیمه تعاون - بانک سینا</t>
  </si>
  <si>
    <t>396814477120002</t>
  </si>
  <si>
    <t>کوتاه مدت-396701477120001-سبزوا- بانک سینا</t>
  </si>
  <si>
    <t>396701477120001</t>
  </si>
  <si>
    <t xml:space="preserve">کوتاه مدت - 86481033986865- کفپارس	</t>
  </si>
  <si>
    <t>86481033986865</t>
  </si>
  <si>
    <t>کوتاه مدت-39613477120001-ایران ترانسفو - بانک سینا</t>
  </si>
  <si>
    <t>39613477120001</t>
  </si>
  <si>
    <t>‪259598869 - کوتاه مدت‬ - عصائب- تجارت</t>
  </si>
  <si>
    <t>259598869</t>
  </si>
  <si>
    <t xml:space="preserve">کوتاه مدت - 86481033986862- بیمه سامان	</t>
  </si>
  <si>
    <t>86481033986862</t>
  </si>
  <si>
    <t xml:space="preserve">کوتاه مدت-7001000665172- شیشه همدان	</t>
  </si>
  <si>
    <t>7001000665172</t>
  </si>
  <si>
    <t>کوتاه مدت-3968144771200014-نیرو- بانک سینا</t>
  </si>
  <si>
    <t>3968144771200014</t>
  </si>
  <si>
    <t>کوتاه مدت-396134771200010-وگستر- بانک سینا</t>
  </si>
  <si>
    <t>396134771200010</t>
  </si>
  <si>
    <t xml:space="preserve">کوتاه مدت-7001000317368-قیستو- بانک شهر	</t>
  </si>
  <si>
    <t>7001000317368</t>
  </si>
  <si>
    <t xml:space="preserve">کوتاه مدت - 86481033986867-گام02856- سامان	</t>
  </si>
  <si>
    <t>86481033986867</t>
  </si>
  <si>
    <t>‪152.9967.1827883.1- کوتاه مدت‬ - عصائب- گردشگری</t>
  </si>
  <si>
    <t>152996718278831</t>
  </si>
  <si>
    <t>‪7001004270152- کوتاه مدت‬ - عصائب- شهر</t>
  </si>
  <si>
    <t>7001004270152</t>
  </si>
  <si>
    <t xml:space="preserve">کوتاه مدت - 86481033986861 - بانک سامان	</t>
  </si>
  <si>
    <t>86481033986861</t>
  </si>
  <si>
    <t>7001000683273</t>
  </si>
  <si>
    <t>کوتاه مدت -041010269000000159- موسسه اعتباری ملل</t>
  </si>
  <si>
    <t>041010269000000159</t>
  </si>
  <si>
    <t>کوتاه مدت-396134771200011-قثابت- بانک سینا</t>
  </si>
  <si>
    <t>396134771200011</t>
  </si>
  <si>
    <t>کوتاه مدت-700842220637-توسعه هنر ایران</t>
  </si>
  <si>
    <t>700842220637</t>
  </si>
  <si>
    <t>کوتاه مدت-39613477120003- بانک سینا-ثعمرا</t>
  </si>
  <si>
    <t>39613477120003</t>
  </si>
  <si>
    <t xml:space="preserve">کوتاه مدت - 4001000955881- تپمپی-شهر	</t>
  </si>
  <si>
    <t>4001000955881</t>
  </si>
  <si>
    <t>کوتاه مدت-39613477120009- بانک سینا-شسینا</t>
  </si>
  <si>
    <t>39613477120009</t>
  </si>
  <si>
    <t>کوتاه مدت-700845086456-غنوش - بانک شهر</t>
  </si>
  <si>
    <t>700845086456</t>
  </si>
  <si>
    <t>کوتاه مدت-396814477120001-نطرین - بانک سینا</t>
  </si>
  <si>
    <t>396-814-47712000-1</t>
  </si>
  <si>
    <t xml:space="preserve">کوتاه مدت - 86481033986864- پادا	</t>
  </si>
  <si>
    <t>86481033986864</t>
  </si>
  <si>
    <t>کوتاه مدت ‪ ۷۰۰۱۰۰۵۰۲۷۵۰۷‬ایاز شهر</t>
  </si>
  <si>
    <t>7001005027507</t>
  </si>
  <si>
    <t>‪299599725- کوتاه مدت‬ - عصائب- تجارت</t>
  </si>
  <si>
    <t>259599725</t>
  </si>
  <si>
    <t xml:space="preserve">کوتاه مدت - 86481033986866-سپ - سامان	</t>
  </si>
  <si>
    <t>86481033986866</t>
  </si>
  <si>
    <t xml:space="preserve">	کوتاه مدت-700843832760-چکاپا بانک شهر</t>
  </si>
  <si>
    <t>700843832760</t>
  </si>
  <si>
    <t>کوتاه مدت ‪ 700100518070‬بپویا شهر</t>
  </si>
  <si>
    <t>700100518070</t>
  </si>
  <si>
    <t>‪7001004635655- کوتاه مدت‬ - عصائب- شهر</t>
  </si>
  <si>
    <t>7001004635655</t>
  </si>
  <si>
    <t>‪7001004045212 - کوتاه مدت‬ - شیوا- بانک شهر</t>
  </si>
  <si>
    <t>7001004045212</t>
  </si>
  <si>
    <t xml:space="preserve">کوتاه مدت-39613477120006-سپ - بانک سینا	</t>
  </si>
  <si>
    <t>39613477120006</t>
  </si>
  <si>
    <t>کوتاه مدت-396134771200013-بخاور- بانک سینا</t>
  </si>
  <si>
    <t>396134771200013</t>
  </si>
  <si>
    <t xml:space="preserve">کوتاه مدت - 86481033986863- فلات	</t>
  </si>
  <si>
    <t>86481033986863</t>
  </si>
  <si>
    <t>کوتاه مدت-39613477120008-مارون- بانک سینا</t>
  </si>
  <si>
    <t>39613477120008</t>
  </si>
  <si>
    <t>کوتاه مدت-86481033986868- تکاردان</t>
  </si>
  <si>
    <t>86481033986868</t>
  </si>
  <si>
    <t>کوتاه مدت-39613477120005-تپمپی- بانک سینا</t>
  </si>
  <si>
    <t>39613477120005</t>
  </si>
  <si>
    <t>کوتاه مدت-7001000317405-قجام- بانک شهر</t>
  </si>
  <si>
    <t>7001000317405</t>
  </si>
  <si>
    <t>کوتاه مدت - 7001000564874- پادا-شهر</t>
  </si>
  <si>
    <t>7001000564874</t>
  </si>
  <si>
    <t>کوتاه مدت-39613477120002- بانک سینا-ثشاهد</t>
  </si>
  <si>
    <t>39613477120002</t>
  </si>
  <si>
    <t xml:space="preserve">کوتاه مدت 707076987-810-10-1007 بانک خاورمیانه </t>
  </si>
  <si>
    <t>1007-10-810-707076987</t>
  </si>
  <si>
    <t xml:space="preserve"> </t>
  </si>
  <si>
    <t xml:space="preserve">صورت وضعیت درآمدها 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</si>
  <si>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</si>
  <si>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</si>
  <si>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</si>
  <si>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</si>
  <si>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</si>
  <si>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</si>
  <si>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</si>
  <si>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</si>
  <si>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</si>
  <si>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</si>
  <si>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</si>
  <si>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</si>
  <si>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</si>
  <si>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</si>
  <si>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</si>
  <si>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</si>
  <si>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هزینه تنزیل</t>
  </si>
  <si>
    <t>درآمد سود صندوق</t>
  </si>
  <si>
    <t>سود اوراق بهادار با درآمد ثابت</t>
  </si>
  <si>
    <t>تاریخ دریافت سود</t>
  </si>
  <si>
    <t xml:space="preserve">درآمد سود </t>
  </si>
  <si>
    <t>خالص درآمد</t>
  </si>
  <si>
    <t>صکوک مرابحه بپویا62-3ماهه23% (صپویا62)</t>
  </si>
  <si>
    <t>1404/03/26</t>
  </si>
  <si>
    <t>1406/12/26</t>
  </si>
  <si>
    <t>1404/03/17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</si>
  <si>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</si>
  <si>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</si>
  <si>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</si>
  <si>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</si>
  <si>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</si>
  <si>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</si>
  <si>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</si>
  <si>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</si>
  <si>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</si>
  <si>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</si>
  <si>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</si>
  <si>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</si>
  <si>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</si>
  <si>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</si>
  <si>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</si>
  <si>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</si>
  <si>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</si>
  <si>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صندوق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</si>
  <si>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</si>
  <si>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</si>
  <si>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</si>
  <si>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</si>
  <si>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درامد حاصل از بازارگردانی</t>
  </si>
  <si>
    <t>1-3-سرمایه‌گذاری در واحدهای صندوق های سرمایه گذاری</t>
  </si>
  <si>
    <t>1-2سرمایه‌گذاری در اوراق بهادار با درآمد ثابت یا علی‌الحساب</t>
  </si>
  <si>
    <t>1-4- سرمایه‌گذاری در  سپرده‌ بانکی</t>
  </si>
  <si>
    <t>مرابحه فرش الماس کویر080312 (الماس کویر08)</t>
  </si>
  <si>
    <t>1404/04/31</t>
  </si>
  <si>
    <t>اعتماد آفرین پارسیان (اعتماد)</t>
  </si>
  <si>
    <t>توسعه فولاد (توسکا)</t>
  </si>
  <si>
    <t>زمرد کوروش (زمرد کوروش)</t>
  </si>
  <si>
    <t>‪‪۱۰۰۱۰۰۳۷۸۰۱۸۲‬- جاری‬ -شهر</t>
  </si>
  <si>
    <t>کوتاه مدت-  7001000683273- الماس کویر- بانک شهر</t>
  </si>
  <si>
    <t xml:space="preserve">کوتاه مدت-700841491098- شیشه همدان </t>
  </si>
  <si>
    <t xml:space="preserve">کوتاه مدت - 900281033986862- بیمه سامان	</t>
  </si>
  <si>
    <t>کوتاه مدت ‪ ‪۷۰۰۱۰۰۵۴۷۲۲۰۰‬‬آسمان شهر</t>
  </si>
  <si>
    <t>700841491098</t>
  </si>
  <si>
    <t>900281033986862</t>
  </si>
  <si>
    <t>7001005472200</t>
  </si>
  <si>
    <t>1404/04/30</t>
  </si>
  <si>
    <t>1404/04/26</t>
  </si>
  <si>
    <t>1404/04/22</t>
  </si>
  <si>
    <t>خالص درآمد سود سهام</t>
  </si>
  <si>
    <t>جمع درآمد سود سهام</t>
  </si>
  <si>
    <t>سود متعلق به هر سهم</t>
  </si>
  <si>
    <t>تعداد سهام متعلقه در زمان مجمع</t>
  </si>
  <si>
    <t>تاریخ تشکیل مجمع</t>
  </si>
  <si>
    <t>نام سهام</t>
  </si>
  <si>
    <t>اطلاعات مجمع</t>
  </si>
  <si>
    <t>18.00</t>
  </si>
  <si>
    <t>23.00</t>
  </si>
  <si>
    <t>1404/04/28</t>
  </si>
  <si>
    <t>0.42</t>
  </si>
  <si>
    <t>0.00</t>
  </si>
  <si>
    <t>مرابحه آسمان بیکران هشتم080428 (آسمان08)</t>
  </si>
  <si>
    <t>1408/04/28</t>
  </si>
  <si>
    <t>با درآمد ثابت کیان (کیان)</t>
  </si>
  <si>
    <t>با درآمد ثابت شمیم تابان مهرگان (شمیم)</t>
  </si>
  <si>
    <t>کوتاه مدت ‪۷۰۰۱۰۰۵۵۹۴۱۶۰‬ ثفارس</t>
  </si>
  <si>
    <t>7001005594160</t>
  </si>
  <si>
    <t>1404/07/28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</si>
  <si>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</si>
  <si>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</si>
  <si>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</si>
  <si>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</si>
  <si>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 xml:space="preserve">صورت وضعیت پرتفوی
</t>
  </si>
  <si>
    <t>تداوم اطمینان تمدن (تداوم)</t>
  </si>
  <si>
    <t>دارا الگوریتم-د (دارا)</t>
  </si>
  <si>
    <t>ثبات ویستا (ثبات)</t>
  </si>
  <si>
    <t xml:space="preserve">    کوتاه مدت 7001005649876 ‪مرابحه شیشه همدان</t>
  </si>
  <si>
    <t>7001005649876</t>
  </si>
  <si>
    <t>1404/06/16</t>
  </si>
  <si>
    <t>1404/09/20</t>
  </si>
  <si>
    <t>1404/09/26</t>
  </si>
  <si>
    <t>صکوک مرابحه کهمدا860-3ماهه23% (صهمدا860)</t>
  </si>
  <si>
    <t>1404/06/26</t>
  </si>
  <si>
    <t>1408/06/26</t>
  </si>
  <si>
    <t>با درآمد ثابت سام (سام)</t>
  </si>
  <si>
    <t xml:space="preserve">کوتاه مدت  ۷۰۰۱۰۰۵۸۲۴۴۵۵ -‪‪-گلدا-شهر‬    </t>
  </si>
  <si>
    <t>7001005824455</t>
  </si>
  <si>
    <t>1404/07/26</t>
  </si>
  <si>
    <t>1404/07/29</t>
  </si>
  <si>
    <t>1404/07/30</t>
  </si>
  <si>
    <t>1404/10/28</t>
  </si>
  <si>
    <t>1404/07/03</t>
  </si>
  <si>
    <t>1404/07/01</t>
  </si>
  <si>
    <t>1404/07/13</t>
  </si>
  <si>
    <t>1404/07/18</t>
  </si>
  <si>
    <t>1404/07/04</t>
  </si>
  <si>
    <t>1404/07/09</t>
  </si>
  <si>
    <t>0.41</t>
  </si>
  <si>
    <t>1.68</t>
  </si>
  <si>
    <t>0.04</t>
  </si>
  <si>
    <t>0.37</t>
  </si>
  <si>
    <t>0.08</t>
  </si>
  <si>
    <t>0.45</t>
  </si>
  <si>
    <t>0.02</t>
  </si>
  <si>
    <t>0.10</t>
  </si>
  <si>
    <t xml:space="preserve">برای ماه منتهی به 1404/07/30
</t>
  </si>
  <si>
    <t>برای ماه منتهی به 1404/07/30</t>
  </si>
  <si>
    <t>برای ماه منتهی به  1404/07/30</t>
  </si>
  <si>
    <t>از 1404/07/01 تا  1404/07/30</t>
  </si>
  <si>
    <t>از ابتدای سال مالی تا 1404/07/30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</si>
</sst>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(#,##0\);"/>
    <numFmt numFmtId="165" formatCode="#,##0.00;\(#,##0.00\);"/>
    <numFmt numFmtId="166" formatCode="_(* #,##0_);_(* \(#,##0\);_(* &quot;-&quot;??_);_(@_)"/>
  </numFmts>
  <fonts count="40">
    <font>
      <sz val="11"/>
      <color theme="1"/>
      <name val="B Nazanin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1"/>
      <color theme="1"/>
      <name val="B Nazanin"/>
      <family val="2"/>
      <scheme val="minor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theme="1"/>
      <name val="B Nazanin"/>
      <charset val="178"/>
      <scheme val="major"/>
    </font>
    <font>
      <b/>
      <sz val="12"/>
      <color rgb="FF0062AC"/>
      <name val="B Nazanin"/>
      <charset val="178"/>
      <scheme val="major"/>
    </font>
    <font>
      <sz val="10"/>
      <color theme="1"/>
      <name val="B Nazanin"/>
      <charset val="178"/>
      <scheme val="major"/>
    </font>
    <font>
      <sz val="8"/>
      <color theme="1"/>
      <name val="B Nazanin"/>
      <charset val="178"/>
      <scheme val="major"/>
    </font>
    <font>
      <b/>
      <sz val="12"/>
      <color theme="1"/>
      <name val="B Nazanin"/>
      <charset val="178"/>
      <scheme val="major"/>
    </font>
    <font>
      <sz val="12"/>
      <color rgb="FF0062AC"/>
      <name val="B Nazanin"/>
      <charset val="178"/>
      <scheme val="major"/>
    </font>
    <font>
      <sz val="11"/>
      <color theme="1"/>
      <name val="B Nazanin"/>
      <charset val="178"/>
      <scheme val="major"/>
    </font>
    <font>
      <sz val="8"/>
      <color rgb="FF000000"/>
      <name val="B Nazanin"/>
      <charset val="178"/>
      <scheme val="major"/>
    </font>
    <font>
      <sz val="11"/>
      <color theme="1"/>
      <name val="B Nazanin"/>
      <family val="2"/>
      <charset val="178"/>
      <scheme val="major"/>
    </font>
    <font>
      <b/>
      <sz val="10"/>
      <color rgb="FF0062AC"/>
      <name val="B Nazanin"/>
      <charset val="178"/>
      <scheme val="major"/>
    </font>
    <font>
      <b/>
      <sz val="11"/>
      <color theme="1"/>
      <name val="B Nazanin"/>
      <charset val="178"/>
      <scheme val="major"/>
    </font>
    <font>
      <sz val="11"/>
      <color rgb="FF0062AC"/>
      <name val="B Nazanin"/>
      <charset val="178"/>
      <scheme val="major"/>
    </font>
    <font>
      <sz val="11"/>
      <color rgb="FF000000"/>
      <name val="B Nazanin"/>
      <charset val="178"/>
      <scheme val="major"/>
    </font>
    <font>
      <b/>
      <sz val="10"/>
      <color rgb="FF0062AC"/>
      <name val="B Nazanin"/>
      <charset val="178"/>
    </font>
    <font>
      <b/>
      <sz val="8"/>
      <color theme="1"/>
      <name val="B Nazanin"/>
      <charset val="178"/>
    </font>
    <font>
      <sz val="10"/>
      <color theme="1"/>
      <name val="B Nazanin"/>
      <family val="2"/>
      <charset val="178"/>
      <scheme val="major"/>
    </font>
    <font>
      <b/>
      <sz val="11"/>
      <color rgb="FF0062AC"/>
      <name val="B Nazanin"/>
      <charset val="178"/>
      <scheme val="major"/>
    </font>
    <font>
      <sz val="12"/>
      <color theme="1"/>
      <name val="B Nazanin"/>
      <charset val="178"/>
      <scheme val="major"/>
    </font>
    <font>
      <sz val="12"/>
      <color theme="1"/>
      <name val="B Nazanin"/>
      <family val="2"/>
      <charset val="178"/>
      <scheme val="major"/>
    </font>
    <font>
      <sz val="12"/>
      <color rgb="FF000000"/>
      <name val="B Nazanin"/>
      <charset val="178"/>
      <scheme val="major"/>
    </font>
    <font>
      <sz val="8"/>
      <color theme="1"/>
      <name val="B Nazanin"/>
      <charset val="178"/>
    </font>
    <font>
      <sz val="9"/>
      <color theme="1"/>
      <name val="B Nazanin"/>
      <family val="2"/>
      <charset val="178"/>
      <scheme val="major"/>
    </font>
    <font>
      <sz val="8"/>
      <color rgb="FF000000"/>
      <name val="B Nazanin"/>
      <charset val="178"/>
    </font>
    <font>
      <sz val="10"/>
      <color rgb="FF000000"/>
      <name val="B Nazanin"/>
      <charset val="178"/>
    </font>
    <font>
      <sz val="12"/>
      <color rgb="FF0062AC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B Nazanin"/>
      <family val="2"/>
      <charset val="178"/>
    </font>
    <font>
      <sz val="10"/>
      <color theme="1"/>
      <name val="B Nazanin"/>
      <family val="2"/>
      <charset val="178"/>
    </font>
    <font>
      <b/>
      <sz val="9"/>
      <color rgb="FF00A651"/>
      <name val="IranSansFaNum"/>
    </font>
    <font>
      <sz val="20"/>
      <color theme="1"/>
      <name val="B Nazanin"/>
      <charset val="178"/>
    </font>
    <font>
      <b/>
      <sz val="9"/>
      <color rgb="FF2E2E2E"/>
      <name val="IranSansFaNum"/>
    </font>
    <font>
      <b/>
      <sz val="9"/>
      <color rgb="FFD42020"/>
      <name val="IranSansFaN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3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readingOrder="2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center" vertical="center" readingOrder="2"/>
    </xf>
    <xf numFmtId="0" fontId="7" fillId="2" borderId="1" xfId="0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right" vertical="center"/>
    </xf>
    <xf numFmtId="164" fontId="22" fillId="2" borderId="0" xfId="0" applyNumberFormat="1" applyFont="1" applyFill="1" applyBorder="1" applyAlignment="1">
      <alignment horizontal="center" vertical="center"/>
    </xf>
    <xf numFmtId="165" fontId="22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5" fontId="14" fillId="2" borderId="0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right" vertical="center" readingOrder="2"/>
    </xf>
    <xf numFmtId="0" fontId="14" fillId="2" borderId="0" xfId="0" applyNumberFormat="1" applyFont="1" applyFill="1" applyBorder="1" applyAlignment="1">
      <alignment horizontal="right" vertical="center" readingOrder="2"/>
    </xf>
    <xf numFmtId="0" fontId="14" fillId="2" borderId="0" xfId="0" applyNumberFormat="1" applyFont="1" applyFill="1" applyBorder="1" applyAlignment="1">
      <alignment horizontal="center" vertical="center" readingOrder="2"/>
    </xf>
    <xf numFmtId="165" fontId="14" fillId="2" borderId="0" xfId="0" applyNumberFormat="1" applyFont="1" applyFill="1" applyBorder="1" applyAlignment="1">
      <alignment horizontal="center" vertical="center" readingOrder="2"/>
    </xf>
    <xf numFmtId="164" fontId="14" fillId="2" borderId="0" xfId="0" applyNumberFormat="1" applyFont="1" applyFill="1" applyBorder="1" applyAlignment="1">
      <alignment horizontal="center" vertical="center" readingOrder="2"/>
    </xf>
    <xf numFmtId="0" fontId="10" fillId="2" borderId="0" xfId="0" applyNumberFormat="1" applyFont="1" applyFill="1" applyBorder="1" applyAlignment="1">
      <alignment horizontal="center" vertical="center" readingOrder="2"/>
    </xf>
    <xf numFmtId="0" fontId="10" fillId="2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 readingOrder="2"/>
    </xf>
    <xf numFmtId="0" fontId="14" fillId="2" borderId="8" xfId="0" applyNumberFormat="1" applyFont="1" applyFill="1" applyBorder="1" applyAlignment="1">
      <alignment horizontal="center" vertical="center" readingOrder="2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 readingOrder="2"/>
    </xf>
    <xf numFmtId="0" fontId="14" fillId="2" borderId="6" xfId="0" applyNumberFormat="1" applyFont="1" applyFill="1" applyBorder="1" applyAlignment="1">
      <alignment horizontal="center" vertical="center" readingOrder="2"/>
    </xf>
    <xf numFmtId="0" fontId="25" fillId="2" borderId="0" xfId="0" applyNumberFormat="1" applyFont="1" applyFill="1" applyBorder="1" applyAlignment="1">
      <alignment vertical="center"/>
    </xf>
    <xf numFmtId="0" fontId="25" fillId="2" borderId="1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right" vertical="center"/>
    </xf>
    <xf numFmtId="165" fontId="25" fillId="2" borderId="0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right" vertical="center" readingOrder="2"/>
    </xf>
    <xf numFmtId="0" fontId="13" fillId="2" borderId="0" xfId="0" applyNumberFormat="1" applyFont="1" applyFill="1" applyBorder="1" applyAlignment="1">
      <alignment horizontal="right" vertical="center" readingOrder="2"/>
    </xf>
    <xf numFmtId="164" fontId="25" fillId="2" borderId="0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vertical="center"/>
    </xf>
    <xf numFmtId="0" fontId="25" fillId="2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 readingOrder="2"/>
    </xf>
    <xf numFmtId="0" fontId="25" fillId="2" borderId="3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right" vertical="center"/>
    </xf>
    <xf numFmtId="166" fontId="25" fillId="2" borderId="0" xfId="1" applyNumberFormat="1" applyFont="1" applyFill="1" applyBorder="1" applyAlignment="1">
      <alignment horizontal="center" vertical="center"/>
    </xf>
    <xf numFmtId="166" fontId="26" fillId="2" borderId="0" xfId="1" applyNumberFormat="1" applyFont="1" applyFill="1" applyBorder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 readingOrder="2"/>
    </xf>
    <xf numFmtId="165" fontId="27" fillId="2" borderId="0" xfId="0" applyNumberFormat="1" applyFont="1" applyFill="1" applyBorder="1" applyAlignment="1">
      <alignment horizontal="center" vertical="center" readingOrder="2"/>
    </xf>
    <xf numFmtId="0" fontId="20" fillId="2" borderId="1" xfId="0" applyNumberFormat="1" applyFont="1" applyFill="1" applyBorder="1" applyAlignment="1">
      <alignment vertical="center" readingOrder="2"/>
    </xf>
    <xf numFmtId="0" fontId="20" fillId="2" borderId="3" xfId="0" applyNumberFormat="1" applyFont="1" applyFill="1" applyBorder="1" applyAlignment="1">
      <alignment horizontal="center" vertical="center" readingOrder="2"/>
    </xf>
    <xf numFmtId="165" fontId="15" fillId="2" borderId="2" xfId="0" applyNumberFormat="1" applyFont="1" applyFill="1" applyBorder="1" applyAlignment="1">
      <alignment horizontal="center" vertical="center" readingOrder="2"/>
    </xf>
    <xf numFmtId="0" fontId="25" fillId="2" borderId="1" xfId="0" applyNumberFormat="1" applyFont="1" applyFill="1" applyBorder="1" applyAlignment="1">
      <alignment vertical="center"/>
    </xf>
    <xf numFmtId="0" fontId="27" fillId="2" borderId="2" xfId="0" applyNumberFormat="1" applyFont="1" applyFill="1" applyBorder="1" applyAlignment="1">
      <alignment horizontal="center" vertical="center" readingOrder="2"/>
    </xf>
    <xf numFmtId="0" fontId="27" fillId="2" borderId="0" xfId="0" applyNumberFormat="1" applyFont="1" applyFill="1" applyBorder="1" applyAlignment="1">
      <alignment horizontal="center" vertical="center" readingOrder="2"/>
    </xf>
    <xf numFmtId="0" fontId="27" fillId="2" borderId="0" xfId="0" applyNumberFormat="1" applyFont="1" applyFill="1" applyBorder="1" applyAlignment="1">
      <alignment horizontal="right" vertical="center" readingOrder="1"/>
    </xf>
    <xf numFmtId="0" fontId="27" fillId="2" borderId="0" xfId="0" applyNumberFormat="1" applyFont="1" applyFill="1" applyBorder="1" applyAlignment="1">
      <alignment horizontal="right" vertical="center" readingOrder="2"/>
    </xf>
    <xf numFmtId="0" fontId="27" fillId="2" borderId="1" xfId="0" applyNumberFormat="1" applyFont="1" applyFill="1" applyBorder="1" applyAlignment="1">
      <alignment vertical="center" readingOrder="2"/>
    </xf>
    <xf numFmtId="165" fontId="27" fillId="2" borderId="2" xfId="0" applyNumberFormat="1" applyFont="1" applyFill="1" applyBorder="1" applyAlignment="1">
      <alignment horizontal="center" vertical="center" readingOrder="2"/>
    </xf>
    <xf numFmtId="0" fontId="27" fillId="2" borderId="1" xfId="0" applyNumberFormat="1" applyFont="1" applyFill="1" applyBorder="1" applyAlignment="1">
      <alignment horizontal="right" vertical="center" readingOrder="2"/>
    </xf>
    <xf numFmtId="39" fontId="25" fillId="2" borderId="0" xfId="0" applyNumberFormat="1" applyFont="1" applyFill="1" applyBorder="1" applyAlignment="1">
      <alignment vertical="center"/>
    </xf>
    <xf numFmtId="39" fontId="1" fillId="0" borderId="0" xfId="0" applyNumberFormat="1" applyFont="1" applyFill="1" applyBorder="1"/>
    <xf numFmtId="43" fontId="25" fillId="2" borderId="0" xfId="0" applyNumberFormat="1" applyFont="1" applyFill="1" applyBorder="1" applyAlignment="1">
      <alignment vertical="center"/>
    </xf>
    <xf numFmtId="0" fontId="26" fillId="2" borderId="0" xfId="0" applyNumberFormat="1" applyFont="1" applyFill="1" applyBorder="1" applyAlignment="1">
      <alignment horizontal="right" vertical="center"/>
    </xf>
    <xf numFmtId="39" fontId="14" fillId="2" borderId="0" xfId="0" applyNumberFormat="1" applyFont="1" applyFill="1" applyBorder="1" applyAlignment="1">
      <alignment vertical="center"/>
    </xf>
    <xf numFmtId="0" fontId="25" fillId="3" borderId="0" xfId="0" applyNumberFormat="1" applyFont="1" applyFill="1" applyBorder="1" applyAlignment="1">
      <alignment vertical="center"/>
    </xf>
    <xf numFmtId="9" fontId="25" fillId="2" borderId="0" xfId="2" applyFont="1" applyFill="1" applyBorder="1" applyAlignment="1">
      <alignment horizontal="right" vertical="center"/>
    </xf>
    <xf numFmtId="0" fontId="27" fillId="2" borderId="1" xfId="0" applyNumberFormat="1" applyFont="1" applyFill="1" applyBorder="1" applyAlignment="1">
      <alignment horizontal="center" vertical="center" readingOrder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1" fillId="0" borderId="0" xfId="0" applyFont="1" applyAlignment="1">
      <alignment vertical="center" readingOrder="2"/>
    </xf>
    <xf numFmtId="166" fontId="10" fillId="2" borderId="0" xfId="1" applyNumberFormat="1" applyFont="1" applyFill="1" applyBorder="1" applyAlignment="1">
      <alignment horizontal="right" vertical="center"/>
    </xf>
    <xf numFmtId="166" fontId="23" fillId="2" borderId="0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center" vertical="center" readingOrder="2"/>
    </xf>
    <xf numFmtId="165" fontId="30" fillId="2" borderId="0" xfId="0" applyNumberFormat="1" applyFont="1" applyFill="1" applyAlignment="1">
      <alignment horizontal="center" vertical="center" readingOrder="2"/>
    </xf>
    <xf numFmtId="0" fontId="34" fillId="2" borderId="0" xfId="0" applyNumberFormat="1" applyFont="1" applyFill="1" applyBorder="1" applyAlignment="1">
      <alignment horizontal="right" vertical="center"/>
    </xf>
    <xf numFmtId="164" fontId="34" fillId="2" borderId="11" xfId="0" applyNumberFormat="1" applyFont="1" applyFill="1" applyBorder="1" applyAlignment="1">
      <alignment horizontal="center" vertical="center"/>
    </xf>
    <xf numFmtId="165" fontId="34" fillId="2" borderId="11" xfId="0" applyNumberFormat="1" applyFont="1" applyFill="1" applyBorder="1" applyAlignment="1">
      <alignment horizontal="center" vertical="center"/>
    </xf>
    <xf numFmtId="38" fontId="34" fillId="2" borderId="11" xfId="0" applyNumberFormat="1" applyFont="1" applyFill="1" applyBorder="1" applyAlignment="1">
      <alignment horizontal="center" vertical="center"/>
    </xf>
    <xf numFmtId="9" fontId="34" fillId="2" borderId="11" xfId="2" applyNumberFormat="1" applyFont="1" applyFill="1" applyBorder="1" applyAlignment="1">
      <alignment horizontal="center" vertical="center"/>
    </xf>
    <xf numFmtId="0" fontId="34" fillId="2" borderId="12" xfId="0" applyNumberFormat="1" applyFont="1" applyFill="1" applyBorder="1" applyAlignment="1">
      <alignment horizontal="right" vertical="center"/>
    </xf>
    <xf numFmtId="164" fontId="34" fillId="2" borderId="10" xfId="0" applyNumberFormat="1" applyFont="1" applyFill="1" applyBorder="1" applyAlignment="1">
      <alignment horizontal="center" vertical="center"/>
    </xf>
    <xf numFmtId="165" fontId="34" fillId="2" borderId="10" xfId="0" applyNumberFormat="1" applyFont="1" applyFill="1" applyBorder="1" applyAlignment="1">
      <alignment horizontal="center" vertical="center"/>
    </xf>
    <xf numFmtId="38" fontId="34" fillId="2" borderId="10" xfId="0" applyNumberFormat="1" applyFont="1" applyFill="1" applyBorder="1" applyAlignment="1">
      <alignment horizontal="center" vertical="center"/>
    </xf>
    <xf numFmtId="0" fontId="29" fillId="2" borderId="0" xfId="0" applyNumberFormat="1" applyFont="1" applyFill="1" applyBorder="1" applyAlignment="1">
      <alignment horizontal="center" vertical="center"/>
    </xf>
    <xf numFmtId="0" fontId="29" fillId="2" borderId="11" xfId="0" applyNumberFormat="1" applyFont="1" applyFill="1" applyBorder="1" applyAlignment="1">
      <alignment horizontal="center" vertical="center"/>
    </xf>
    <xf numFmtId="164" fontId="29" fillId="2" borderId="11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center"/>
    </xf>
    <xf numFmtId="164" fontId="29" fillId="2" borderId="10" xfId="0" applyNumberFormat="1" applyFont="1" applyFill="1" applyBorder="1" applyAlignment="1">
      <alignment horizontal="center" vertical="center"/>
    </xf>
    <xf numFmtId="10" fontId="29" fillId="2" borderId="10" xfId="2" applyNumberFormat="1" applyFont="1" applyFill="1" applyBorder="1" applyAlignment="1">
      <alignment horizontal="center" vertical="center"/>
    </xf>
    <xf numFmtId="164" fontId="35" fillId="2" borderId="10" xfId="0" applyNumberFormat="1" applyFont="1" applyFill="1" applyBorder="1" applyAlignment="1">
      <alignment horizontal="center" vertical="center"/>
    </xf>
    <xf numFmtId="166" fontId="10" fillId="2" borderId="0" xfId="1" applyNumberFormat="1" applyFont="1" applyFill="1" applyBorder="1" applyAlignment="1">
      <alignment horizontal="center" vertical="center" readingOrder="2"/>
    </xf>
    <xf numFmtId="0" fontId="23" fillId="2" borderId="0" xfId="0" applyNumberFormat="1" applyFont="1" applyFill="1" applyBorder="1" applyAlignment="1">
      <alignment horizontal="right" vertical="center"/>
    </xf>
    <xf numFmtId="10" fontId="23" fillId="2" borderId="11" xfId="2" applyNumberFormat="1" applyFont="1" applyFill="1" applyBorder="1" applyAlignment="1">
      <alignment horizontal="center" vertical="center"/>
    </xf>
    <xf numFmtId="0" fontId="23" fillId="2" borderId="12" xfId="0" applyNumberFormat="1" applyFont="1" applyFill="1" applyBorder="1" applyAlignment="1">
      <alignment horizontal="right" vertical="center"/>
    </xf>
    <xf numFmtId="10" fontId="23" fillId="2" borderId="10" xfId="2" applyNumberFormat="1" applyFont="1" applyFill="1" applyBorder="1" applyAlignment="1">
      <alignment horizontal="center" vertical="center"/>
    </xf>
    <xf numFmtId="166" fontId="23" fillId="2" borderId="11" xfId="1" applyNumberFormat="1" applyFont="1" applyFill="1" applyBorder="1" applyAlignment="1">
      <alignment horizontal="center" vertical="center"/>
    </xf>
    <xf numFmtId="166" fontId="23" fillId="2" borderId="10" xfId="1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right" vertical="center" readingOrder="2"/>
    </xf>
    <xf numFmtId="166" fontId="10" fillId="2" borderId="0" xfId="1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right" vertical="center"/>
    </xf>
    <xf numFmtId="0" fontId="16" fillId="2" borderId="11" xfId="0" applyNumberFormat="1" applyFont="1" applyFill="1" applyBorder="1" applyAlignment="1">
      <alignment horizontal="right" vertical="center"/>
    </xf>
    <xf numFmtId="166" fontId="16" fillId="2" borderId="11" xfId="1" applyNumberFormat="1" applyFont="1" applyFill="1" applyBorder="1" applyAlignment="1">
      <alignment horizontal="center" vertical="center"/>
    </xf>
    <xf numFmtId="0" fontId="16" fillId="2" borderId="12" xfId="0" applyNumberFormat="1" applyFont="1" applyFill="1" applyBorder="1" applyAlignment="1">
      <alignment horizontal="right" vertical="center"/>
    </xf>
    <xf numFmtId="0" fontId="16" fillId="2" borderId="10" xfId="0" applyNumberFormat="1" applyFont="1" applyFill="1" applyBorder="1" applyAlignment="1">
      <alignment horizontal="right" vertical="center"/>
    </xf>
    <xf numFmtId="166" fontId="16" fillId="2" borderId="10" xfId="1" applyNumberFormat="1" applyFont="1" applyFill="1" applyBorder="1" applyAlignment="1">
      <alignment horizontal="center" vertical="center"/>
    </xf>
    <xf numFmtId="10" fontId="16" fillId="2" borderId="10" xfId="2" applyNumberFormat="1" applyFont="1" applyFill="1" applyBorder="1" applyAlignment="1">
      <alignment horizontal="center" vertical="center"/>
    </xf>
    <xf numFmtId="9" fontId="16" fillId="2" borderId="11" xfId="2" applyFont="1" applyFill="1" applyBorder="1" applyAlignment="1">
      <alignment horizontal="center" vertical="center"/>
    </xf>
    <xf numFmtId="0" fontId="26" fillId="2" borderId="11" xfId="0" applyNumberFormat="1" applyFont="1" applyFill="1" applyBorder="1" applyAlignment="1">
      <alignment horizontal="right" vertical="center"/>
    </xf>
    <xf numFmtId="164" fontId="26" fillId="2" borderId="11" xfId="0" applyNumberFormat="1" applyFont="1" applyFill="1" applyBorder="1" applyAlignment="1">
      <alignment horizontal="center" vertical="center"/>
    </xf>
    <xf numFmtId="9" fontId="26" fillId="2" borderId="11" xfId="2" applyNumberFormat="1" applyFont="1" applyFill="1" applyBorder="1" applyAlignment="1">
      <alignment horizontal="center" vertical="center"/>
    </xf>
    <xf numFmtId="10" fontId="26" fillId="2" borderId="11" xfId="2" applyNumberFormat="1" applyFont="1" applyFill="1" applyBorder="1" applyAlignment="1">
      <alignment horizontal="center" vertical="center"/>
    </xf>
    <xf numFmtId="0" fontId="26" fillId="2" borderId="12" xfId="0" applyNumberFormat="1" applyFont="1" applyFill="1" applyBorder="1" applyAlignment="1">
      <alignment horizontal="right" vertical="center"/>
    </xf>
    <xf numFmtId="0" fontId="26" fillId="2" borderId="10" xfId="0" applyNumberFormat="1" applyFont="1" applyFill="1" applyBorder="1" applyAlignment="1">
      <alignment horizontal="right" vertical="center"/>
    </xf>
    <xf numFmtId="164" fontId="26" fillId="2" borderId="10" xfId="0" applyNumberFormat="1" applyFont="1" applyFill="1" applyBorder="1" applyAlignment="1">
      <alignment horizontal="center" vertical="center"/>
    </xf>
    <xf numFmtId="9" fontId="26" fillId="2" borderId="10" xfId="2" applyNumberFormat="1" applyFont="1" applyFill="1" applyBorder="1" applyAlignment="1">
      <alignment horizontal="center" vertical="center"/>
    </xf>
    <xf numFmtId="10" fontId="26" fillId="2" borderId="10" xfId="2" applyNumberFormat="1" applyFont="1" applyFill="1" applyBorder="1" applyAlignment="1">
      <alignment horizontal="center" vertical="center"/>
    </xf>
    <xf numFmtId="165" fontId="26" fillId="2" borderId="11" xfId="0" applyNumberFormat="1" applyFont="1" applyFill="1" applyBorder="1" applyAlignment="1">
      <alignment horizontal="center" vertical="center"/>
    </xf>
    <xf numFmtId="165" fontId="26" fillId="2" borderId="10" xfId="0" applyNumberFormat="1" applyFont="1" applyFill="1" applyBorder="1" applyAlignment="1">
      <alignment horizontal="center" vertical="center"/>
    </xf>
    <xf numFmtId="9" fontId="26" fillId="2" borderId="10" xfId="2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vertical="center"/>
    </xf>
    <xf numFmtId="0" fontId="29" fillId="2" borderId="0" xfId="0" applyNumberFormat="1" applyFont="1" applyFill="1" applyBorder="1" applyAlignment="1">
      <alignment horizontal="right" vertical="center"/>
    </xf>
    <xf numFmtId="165" fontId="29" fillId="2" borderId="11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right" vertical="center"/>
    </xf>
    <xf numFmtId="165" fontId="29" fillId="2" borderId="10" xfId="0" applyNumberFormat="1" applyFont="1" applyFill="1" applyBorder="1" applyAlignment="1">
      <alignment horizontal="center" vertical="center"/>
    </xf>
    <xf numFmtId="166" fontId="25" fillId="3" borderId="0" xfId="1" applyNumberFormat="1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vertical="center"/>
    </xf>
    <xf numFmtId="0" fontId="20" fillId="2" borderId="13" xfId="0" applyNumberFormat="1" applyFont="1" applyFill="1" applyBorder="1" applyAlignment="1">
      <alignment horizontal="center" vertical="center" readingOrder="2"/>
    </xf>
    <xf numFmtId="164" fontId="26" fillId="2" borderId="0" xfId="0" applyNumberFormat="1" applyFont="1" applyFill="1" applyBorder="1" applyAlignment="1">
      <alignment horizontal="right" vertical="center"/>
    </xf>
    <xf numFmtId="164" fontId="26" fillId="2" borderId="12" xfId="0" applyNumberFormat="1" applyFont="1" applyFill="1" applyBorder="1" applyAlignment="1">
      <alignment horizontal="right" vertical="center"/>
    </xf>
    <xf numFmtId="9" fontId="29" fillId="2" borderId="10" xfId="2" applyFont="1" applyFill="1" applyBorder="1" applyAlignment="1">
      <alignment horizontal="center" vertical="center"/>
    </xf>
    <xf numFmtId="9" fontId="29" fillId="2" borderId="11" xfId="2" applyFont="1" applyFill="1" applyBorder="1" applyAlignment="1">
      <alignment horizontal="center" vertical="center"/>
    </xf>
    <xf numFmtId="37" fontId="29" fillId="2" borderId="10" xfId="1" applyNumberFormat="1" applyFont="1" applyFill="1" applyBorder="1" applyAlignment="1">
      <alignment horizontal="center" vertical="center"/>
    </xf>
    <xf numFmtId="9" fontId="25" fillId="2" borderId="0" xfId="2" applyFont="1" applyFill="1" applyBorder="1" applyAlignment="1">
      <alignment horizontal="center" vertical="center"/>
    </xf>
    <xf numFmtId="9" fontId="26" fillId="2" borderId="0" xfId="2" applyFont="1" applyFill="1" applyBorder="1" applyAlignment="1">
      <alignment horizontal="center" vertical="center"/>
    </xf>
    <xf numFmtId="166" fontId="1" fillId="0" borderId="0" xfId="1" applyNumberFormat="1" applyFont="1" applyFill="1" applyBorder="1"/>
    <xf numFmtId="166" fontId="1" fillId="0" borderId="0" xfId="0" applyNumberFormat="1" applyFont="1" applyFill="1" applyBorder="1"/>
    <xf numFmtId="3" fontId="36" fillId="0" borderId="0" xfId="0" applyNumberFormat="1" applyFont="1" applyFill="1" applyBorder="1"/>
    <xf numFmtId="3" fontId="25" fillId="2" borderId="0" xfId="0" applyNumberFormat="1" applyFont="1" applyFill="1" applyBorder="1" applyAlignment="1">
      <alignment horizontal="right" vertical="center"/>
    </xf>
    <xf numFmtId="0" fontId="1" fillId="0" borderId="0" xfId="0" applyFont="1"/>
    <xf numFmtId="0" fontId="37" fillId="0" borderId="0" xfId="0" applyFont="1" applyAlignment="1">
      <alignment vertical="top"/>
    </xf>
    <xf numFmtId="0" fontId="1" fillId="2" borderId="0" xfId="0" applyFont="1" applyFill="1" applyBorder="1"/>
    <xf numFmtId="0" fontId="37" fillId="2" borderId="0" xfId="0" applyFont="1" applyFill="1" applyBorder="1" applyAlignment="1">
      <alignment vertical="top"/>
    </xf>
    <xf numFmtId="0" fontId="37" fillId="2" borderId="0" xfId="0" applyFont="1" applyFill="1" applyBorder="1" applyAlignment="1">
      <alignment vertical="top" wrapText="1"/>
    </xf>
    <xf numFmtId="3" fontId="38" fillId="0" borderId="0" xfId="0" applyNumberFormat="1" applyFont="1" applyFill="1" applyBorder="1"/>
    <xf numFmtId="3" fontId="39" fillId="0" borderId="0" xfId="0" applyNumberFormat="1" applyFont="1" applyFill="1" applyBorder="1"/>
    <xf numFmtId="164" fontId="34" fillId="2" borderId="12" xfId="0" applyNumberFormat="1" applyFont="1" applyFill="1" applyBorder="1" applyAlignment="1">
      <alignment horizontal="center" vertical="center"/>
    </xf>
    <xf numFmtId="165" fontId="34" fillId="2" borderId="0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top"/>
    </xf>
    <xf numFmtId="0" fontId="37" fillId="2" borderId="0" xfId="0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 readingOrder="2"/>
    </xf>
    <xf numFmtId="0" fontId="7" fillId="2" borderId="1" xfId="0" applyNumberFormat="1" applyFont="1" applyFill="1" applyBorder="1" applyAlignment="1">
      <alignment horizontal="center" vertical="center" readingOrder="2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readingOrder="2"/>
    </xf>
    <xf numFmtId="0" fontId="21" fillId="2" borderId="0" xfId="0" applyNumberFormat="1" applyFont="1" applyFill="1" applyBorder="1" applyAlignment="1">
      <alignment horizontal="right" vertical="center" readingOrder="2"/>
    </xf>
    <xf numFmtId="0" fontId="7" fillId="2" borderId="1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24" fillId="2" borderId="0" xfId="0" applyNumberFormat="1" applyFont="1" applyFill="1" applyBorder="1" applyAlignment="1">
      <alignment horizontal="right" vertical="center" readingOrder="2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readingOrder="2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 readingOrder="2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 readingOrder="2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readingOrder="2"/>
    </xf>
    <xf numFmtId="0" fontId="10" fillId="2" borderId="0" xfId="0" applyNumberFormat="1" applyFont="1" applyFill="1" applyBorder="1" applyAlignment="1">
      <alignment horizontal="center" vertical="center" readingOrder="2"/>
    </xf>
    <xf numFmtId="0" fontId="10" fillId="2" borderId="2" xfId="0" applyNumberFormat="1" applyFont="1" applyFill="1" applyBorder="1" applyAlignment="1">
      <alignment horizontal="center" vertical="center" readingOrder="2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17" fillId="2" borderId="0" xfId="0" applyNumberFormat="1" applyFont="1" applyFill="1" applyBorder="1" applyAlignment="1">
      <alignment horizontal="right" vertical="center" readingOrder="2"/>
    </xf>
    <xf numFmtId="165" fontId="14" fillId="2" borderId="0" xfId="0" applyNumberFormat="1" applyFont="1" applyFill="1" applyBorder="1" applyAlignment="1">
      <alignment horizontal="center" vertical="center" readingOrder="2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 readingOrder="2"/>
    </xf>
    <xf numFmtId="0" fontId="9" fillId="0" borderId="0" xfId="0" applyNumberFormat="1" applyFont="1" applyFill="1" applyBorder="1" applyAlignment="1">
      <alignment horizontal="right" vertical="center" readingOrder="2"/>
    </xf>
    <xf numFmtId="0" fontId="1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2" borderId="0" xfId="0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right" vertical="center" readingOrder="2"/>
    </xf>
    <xf numFmtId="0" fontId="25" fillId="2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 readingOrder="2"/>
    </xf>
    <xf numFmtId="0" fontId="25" fillId="2" borderId="5" xfId="0" applyNumberFormat="1" applyFont="1" applyFill="1" applyBorder="1" applyAlignment="1">
      <alignment horizontal="center" vertical="center"/>
    </xf>
    <xf numFmtId="0" fontId="25" fillId="2" borderId="6" xfId="0" applyNumberFormat="1" applyFont="1" applyFill="1" applyBorder="1" applyAlignment="1">
      <alignment horizontal="center" vertical="center"/>
    </xf>
    <xf numFmtId="0" fontId="25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right" vertical="center" readingOrder="2"/>
    </xf>
    <xf numFmtId="0" fontId="25" fillId="2" borderId="4" xfId="0" applyNumberFormat="1" applyFont="1" applyFill="1" applyBorder="1" applyAlignment="1">
      <alignment horizontal="center" vertical="center"/>
    </xf>
    <xf numFmtId="0" fontId="27" fillId="2" borderId="2" xfId="0" applyNumberFormat="1" applyFont="1" applyFill="1" applyBorder="1" applyAlignment="1">
      <alignment horizontal="center" vertical="center" readingOrder="2"/>
    </xf>
    <xf numFmtId="0" fontId="27" fillId="2" borderId="0" xfId="0" applyNumberFormat="1" applyFont="1" applyFill="1" applyBorder="1" applyAlignment="1">
      <alignment horizontal="center" vertical="center" readingOrder="2"/>
    </xf>
    <xf numFmtId="0" fontId="25" fillId="2" borderId="2" xfId="0" applyNumberFormat="1" applyFont="1" applyFill="1" applyBorder="1" applyAlignment="1">
      <alignment vertical="center"/>
    </xf>
    <xf numFmtId="0" fontId="25" fillId="2" borderId="0" xfId="0" applyNumberFormat="1" applyFont="1" applyFill="1" applyBorder="1" applyAlignment="1">
      <alignment vertical="center"/>
    </xf>
    <xf numFmtId="0" fontId="20" fillId="2" borderId="2" xfId="0" applyNumberFormat="1" applyFont="1" applyFill="1" applyBorder="1" applyAlignment="1">
      <alignment horizontal="center" vertical="center" readingOrder="2"/>
    </xf>
    <xf numFmtId="0" fontId="20" fillId="2" borderId="0" xfId="0" applyNumberFormat="1" applyFont="1" applyFill="1" applyBorder="1" applyAlignment="1">
      <alignment horizontal="center" vertical="center" readingOrder="2"/>
    </xf>
    <xf numFmtId="0" fontId="20" fillId="2" borderId="1" xfId="0" applyNumberFormat="1" applyFont="1" applyFill="1" applyBorder="1" applyAlignment="1">
      <alignment horizontal="center" vertical="center" readingOrder="2"/>
    </xf>
    <xf numFmtId="0" fontId="19" fillId="2" borderId="0" xfId="0" applyNumberFormat="1" applyFont="1" applyFill="1" applyBorder="1" applyAlignment="1">
      <alignment horizontal="right" vertical="center" readingOrder="2"/>
    </xf>
    <xf numFmtId="0" fontId="25" fillId="2" borderId="0" xfId="0" applyNumberFormat="1" applyFont="1" applyFill="1" applyBorder="1" applyAlignment="1">
      <alignment horizontal="center" vertical="center"/>
    </xf>
    <xf numFmtId="0" fontId="27" fillId="2" borderId="3" xfId="0" applyNumberFormat="1" applyFont="1" applyFill="1" applyBorder="1" applyAlignment="1">
      <alignment horizontal="center" vertical="center" readingOrder="2"/>
    </xf>
    <xf numFmtId="0" fontId="25" fillId="2" borderId="3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75">
    <dxf>
      <font>
        <b val="0"/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4" formatCode="#,##0;\(#,##0\);"/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4" formatCode="#,##0;\(#,##0\);"/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numFmt numFmtId="166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major"/>
      </font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657225</xdr:colOff>
      <xdr:row>40</xdr:row>
      <xdr:rowOff>219076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6EEF5-DDA9-4FA0-96D4-0A38FE8E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003575" y="1"/>
          <a:ext cx="6143625" cy="8991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32EDA8-A858-4609-B012-306D02E2A531}" name="Table9" displayName="Table9" ref="A7:J17" headerRowCount="0" headerRowDxfId="74" dataDxfId="73" totalsRowDxfId="72">
  <tableColumns count="10">
    <tableColumn id="1" xr3:uid="{00000000-0010-0000-0800-000001000000}" name="شیمیایی سینا (شسینا)" dataDxfId="71"/>
    <tableColumn id="2" xr3:uid="{00000000-0010-0000-0800-000002000000}" name="1404/04/22" dataDxfId="70"/>
    <tableColumn id="3" xr3:uid="{00000000-0010-0000-0800-000003000000}" name="7021212.0000" dataDxfId="69"/>
    <tableColumn id="4" xr3:uid="{00000000-0010-0000-0800-000004000000}" name="155.0000" dataDxfId="68"/>
    <tableColumn id="5" xr3:uid="{00000000-0010-0000-0800-000005000000}" name="1088287860" dataDxfId="67"/>
    <tableColumn id="6" xr3:uid="{00000000-0010-0000-0800-000006000000}" name="-150883568" dataDxfId="66"/>
    <tableColumn id="7" xr3:uid="{00000000-0010-0000-0800-000007000000}" name="937404292" dataDxfId="65"/>
    <tableColumn id="8" xr3:uid="{00000000-0010-0000-0800-000008000000}" name="Column8" dataDxfId="64"/>
    <tableColumn id="9" xr3:uid="{00000000-0010-0000-0800-000009000000}" name="Column9" dataDxfId="63"/>
    <tableColumn id="10" xr3:uid="{00000000-0010-0000-0800-00000A000000}" name="Column10" dataDxfId="6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J40" headerRowCount="0" headerRowDxfId="61" dataDxfId="60" totalsRowDxfId="59">
  <tableColumns count="10">
    <tableColumn id="1" xr3:uid="{00000000-0010-0000-0900-000001000000}" name="صکوک مرابحه صدف048-3ماهه 18% (صدف048)" dataDxfId="58"/>
    <tableColumn id="2" xr3:uid="{00000000-0010-0000-0900-000002000000}" name="1404/05/21" dataDxfId="57"/>
    <tableColumn id="3" xr3:uid="{00000000-0010-0000-0900-000003000000}" name="1404/08/21" dataDxfId="56"/>
    <tableColumn id="4" xr3:uid="{00000000-0010-0000-0900-000004000000}" name="18.00" dataDxfId="55"/>
    <tableColumn id="5" xr3:uid="{00000000-0010-0000-0900-000005000000}" name="2986540.0" dataDxfId="54"/>
    <tableColumn id="6" xr3:uid="{00000000-0010-0000-0900-000006000000}" name="0" dataDxfId="53"/>
    <tableColumn id="7" xr3:uid="{00000000-0010-0000-0900-000007000000}" name="Column7" dataDxfId="52"/>
    <tableColumn id="8" xr3:uid="{00000000-0010-0000-0900-000008000000}" name="6068083.0" dataDxfId="51"/>
    <tableColumn id="9" xr3:uid="{00000000-0010-0000-0900-000009000000}" name="Column9" dataDxfId="50"/>
    <tableColumn id="10" xr3:uid="{00000000-0010-0000-0900-00000A000000}" name="Column10" dataDxfId="4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34" headerRowCount="0" headerRowDxfId="48" dataDxfId="47" totalsRowDxfId="46">
  <tableColumns count="7">
    <tableColumn id="1" xr3:uid="{00000000-0010-0000-0A00-000001000000}" name="کوتاه مدت 707076987-810-10-1007 بانک خاورمیانه " dataDxfId="45"/>
    <tableColumn id="2" xr3:uid="{00000000-0010-0000-0A00-000002000000}" name="500000.0000" dataDxfId="44"/>
    <tableColumn id="3" xr3:uid="{00000000-0010-0000-0A00-000003000000}" name="0" dataDxfId="43"/>
    <tableColumn id="4" xr3:uid="{00000000-0010-0000-0A00-000004000000}" name="Column4" dataDxfId="42"/>
    <tableColumn id="5" xr3:uid="{00000000-0010-0000-0A00-000005000000}" name="Column5" dataDxfId="41"/>
    <tableColumn id="6" xr3:uid="{00000000-0010-0000-0A00-000006000000}" name="Column6" dataDxfId="40"/>
    <tableColumn id="7" xr3:uid="{00000000-0010-0000-0A00-000007000000}" name="Column7" dataDxfId="3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28" headerRowCount="0" headerRowDxfId="38" dataDxfId="37" totalsRowDxfId="36">
  <tableColumns count="9">
    <tableColumn id="1" xr3:uid="{00000000-0010-0000-0B00-000001000000}" name="شیمیایی سینا (شسینا)" dataDxfId="35"/>
    <tableColumn id="2" xr3:uid="{00000000-0010-0000-0B00-000002000000}" name="0" dataDxfId="34" dataCellStyle="Comma"/>
    <tableColumn id="3" xr3:uid="{00000000-0010-0000-0B00-000003000000}" name="Column3" dataDxfId="33" dataCellStyle="Comma"/>
    <tableColumn id="4" xr3:uid="{00000000-0010-0000-0B00-000004000000}" name="Column4" dataDxfId="32" dataCellStyle="Comma"/>
    <tableColumn id="5" xr3:uid="{00000000-0010-0000-0B00-000005000000}" name="Column5" dataDxfId="31" dataCellStyle="Comma"/>
    <tableColumn id="6" xr3:uid="{00000000-0010-0000-0B00-000006000000}" name="429126" dataDxfId="30" dataCellStyle="Comma"/>
    <tableColumn id="7" xr3:uid="{00000000-0010-0000-0B00-000007000000}" name="1365298780.0" dataDxfId="29" dataCellStyle="Comma"/>
    <tableColumn id="8" xr3:uid="{00000000-0010-0000-0B00-000008000000}" name="-1325849183.0000" dataDxfId="28" dataCellStyle="Comma"/>
    <tableColumn id="9" xr3:uid="{00000000-0010-0000-0B00-000009000000}" name="39449597.0000" dataDxfId="27" dataCellStyle="Comma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34" headerRowCount="0" headerRowDxfId="26" dataDxfId="25" totalsRowDxfId="24">
  <tableColumns count="9">
    <tableColumn id="1" xr3:uid="{00000000-0010-0000-0C00-000001000000}" name="عمران و توسعه شاهد (ثعمرا)" dataDxfId="23"/>
    <tableColumn id="2" xr3:uid="{00000000-0010-0000-0C00-000002000000}" name="6087001" dataDxfId="22"/>
    <tableColumn id="3" xr3:uid="{00000000-0010-0000-0C00-000003000000}" name="74204973531.0000" dataDxfId="21"/>
    <tableColumn id="4" xr3:uid="{00000000-0010-0000-0C00-000004000000}" name="-83632654592.0000" dataDxfId="20"/>
    <tableColumn id="5" xr3:uid="{00000000-0010-0000-0C00-000005000000}" name="-9427681061.0" dataDxfId="19"/>
    <tableColumn id="6" xr3:uid="{00000000-0010-0000-0C00-000006000000}" name="Column6" dataDxfId="18"/>
    <tableColumn id="7" xr3:uid="{00000000-0010-0000-0C00-000007000000}" name="Column7" dataDxfId="17"/>
    <tableColumn id="8" xr3:uid="{00000000-0010-0000-0C00-000008000000}" name="-76698747232.0000" dataDxfId="16"/>
    <tableColumn id="9" xr3:uid="{00000000-0010-0000-0C00-000009000000}" name="-2493773701.0" dataDxfId="1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F35" headerRowCount="0" headerRowDxfId="14" dataDxfId="13" totalsRowDxfId="12">
  <tableColumns count="6">
    <tableColumn id="1" xr3:uid="{00000000-0010-0000-1000-000001000000}" name="کوتاه مدت -041010269000000159- موسسه اعتباری ملل" dataDxfId="11"/>
    <tableColumn id="2" xr3:uid="{00000000-0010-0000-1000-000002000000}" name="041010269000000159" dataDxfId="10"/>
    <tableColumn id="3" xr3:uid="{00000000-0010-0000-1000-000003000000}" name="425291.0000" dataDxfId="9"/>
    <tableColumn id="4" xr3:uid="{00000000-0010-0000-1000-000004000000}" name="0.42" dataDxfId="8"/>
    <tableColumn id="5" xr3:uid="{00000000-0010-0000-1000-000005000000}" name="848784.0000" dataDxfId="7"/>
    <tableColumn id="6" xr3:uid="{00000000-0010-0000-1000-000006000000}" name="0.85" dataDxfId="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8:C10" headerRowCount="0" headerRowDxfId="5" dataDxfId="4" totalsRowDxfId="3">
  <tableColumns count="3">
    <tableColumn id="1" xr3:uid="{00000000-0010-0000-1100-000001000000}" name="سایر درآمدها" dataDxfId="2"/>
    <tableColumn id="2" xr3:uid="{00000000-0010-0000-1100-000002000000}" name="427971479.0000" dataDxfId="1"/>
    <tableColumn id="3" xr3:uid="{00000000-0010-0000-1100-000003000000}" name="842880312.000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1DBA-655E-4DF6-835C-245BEF804226}">
  <dimension ref="A1:Q35"/>
  <sheetViews>
    <sheetView rightToLeft="1" tabSelected="1" view="pageBreakPreview" zoomScaleNormal="100" zoomScaleSheetLayoutView="100" workbookViewId="0">
      <selection activeCell="P27" sqref="O27:P27"/>
    </sheetView>
  </sheetViews>
  <sheetFormatPr defaultColWidth="9" defaultRowHeight="18"/>
  <cols>
    <col min="1" max="1" width="9" style="150" customWidth="1"/>
    <col min="2" max="16384" width="9" style="150"/>
  </cols>
  <sheetData>
    <row r="1" spans="1:17">
      <c r="A1" s="152"/>
      <c r="B1" s="152"/>
      <c r="C1" s="152"/>
      <c r="D1" s="152"/>
      <c r="E1" s="152"/>
      <c r="F1" s="152"/>
      <c r="G1" s="152"/>
      <c r="H1" s="152"/>
      <c r="I1" s="152"/>
    </row>
    <row r="2" spans="1:17">
      <c r="A2" s="152"/>
      <c r="B2" s="152"/>
      <c r="C2" s="152"/>
      <c r="D2" s="152"/>
      <c r="E2" s="152"/>
      <c r="F2" s="152"/>
      <c r="G2" s="152"/>
      <c r="H2" s="152"/>
      <c r="I2" s="152"/>
    </row>
    <row r="3" spans="1:17">
      <c r="A3" s="152"/>
      <c r="B3" s="152"/>
      <c r="C3" s="152"/>
      <c r="D3" s="152"/>
      <c r="E3" s="152"/>
      <c r="F3" s="152"/>
      <c r="G3" s="152"/>
      <c r="H3" s="152"/>
      <c r="I3" s="152"/>
    </row>
    <row r="4" spans="1:17">
      <c r="A4" s="152"/>
      <c r="B4" s="152"/>
      <c r="C4" s="152"/>
      <c r="D4" s="152"/>
      <c r="E4" s="152"/>
      <c r="F4" s="152"/>
      <c r="G4" s="152"/>
      <c r="H4" s="152"/>
      <c r="I4" s="152"/>
    </row>
    <row r="5" spans="1:17" ht="15" customHeight="1">
      <c r="A5" s="153"/>
      <c r="B5" s="153"/>
      <c r="C5" s="153"/>
      <c r="D5" s="153"/>
      <c r="E5" s="153"/>
      <c r="F5" s="153"/>
      <c r="G5" s="153"/>
      <c r="H5" s="153"/>
      <c r="I5" s="153"/>
      <c r="J5" s="151"/>
      <c r="K5" s="151"/>
      <c r="L5" s="151"/>
      <c r="M5" s="151"/>
      <c r="N5" s="151"/>
      <c r="O5" s="151"/>
      <c r="P5" s="151"/>
      <c r="Q5" s="151"/>
    </row>
    <row r="6" spans="1:17" ht="15" customHeight="1">
      <c r="A6" s="153"/>
      <c r="B6" s="153"/>
      <c r="C6" s="153"/>
      <c r="D6" s="153"/>
      <c r="E6" s="153"/>
      <c r="F6" s="153"/>
      <c r="G6" s="153"/>
      <c r="H6" s="153"/>
      <c r="I6" s="153"/>
      <c r="J6" s="151"/>
      <c r="K6" s="151"/>
      <c r="L6" s="151"/>
      <c r="M6" s="151"/>
      <c r="N6" s="151"/>
      <c r="O6" s="151"/>
      <c r="P6" s="151"/>
      <c r="Q6" s="151"/>
    </row>
    <row r="7" spans="1:17" ht="15" customHeight="1">
      <c r="A7" s="154"/>
      <c r="B7" s="154"/>
      <c r="C7" s="154"/>
      <c r="D7" s="154"/>
      <c r="E7" s="154"/>
      <c r="F7" s="154"/>
      <c r="G7" s="154"/>
      <c r="H7" s="154"/>
      <c r="I7" s="154"/>
      <c r="J7" s="151"/>
      <c r="K7" s="151"/>
      <c r="L7" s="151"/>
      <c r="M7" s="151"/>
      <c r="N7" s="151"/>
      <c r="O7" s="151"/>
      <c r="P7" s="151"/>
      <c r="Q7" s="151"/>
    </row>
    <row r="8" spans="1:17" ht="15" customHeight="1">
      <c r="A8" s="154"/>
      <c r="B8" s="154"/>
      <c r="C8" s="154"/>
      <c r="D8" s="154"/>
      <c r="E8" s="154"/>
      <c r="F8" s="154"/>
      <c r="G8" s="154"/>
      <c r="H8" s="154"/>
      <c r="I8" s="154"/>
      <c r="J8" s="151"/>
      <c r="K8" s="151"/>
      <c r="L8" s="151"/>
      <c r="M8" s="151"/>
      <c r="N8" s="151"/>
      <c r="O8" s="151"/>
      <c r="P8" s="151"/>
      <c r="Q8" s="151"/>
    </row>
    <row r="9" spans="1:17" ht="15" customHeight="1">
      <c r="A9" s="154"/>
      <c r="B9" s="154"/>
      <c r="C9" s="154"/>
      <c r="D9" s="154"/>
      <c r="E9" s="154"/>
      <c r="F9" s="154"/>
      <c r="G9" s="154"/>
      <c r="H9" s="154"/>
      <c r="I9" s="154"/>
      <c r="J9" s="151"/>
      <c r="K9" s="151"/>
      <c r="L9" s="151"/>
      <c r="M9" s="151"/>
      <c r="N9" s="151"/>
      <c r="O9" s="151"/>
      <c r="P9" s="151"/>
      <c r="Q9" s="151"/>
    </row>
    <row r="10" spans="1:17" ht="15" customHeight="1">
      <c r="A10" s="154"/>
      <c r="B10" s="154"/>
      <c r="C10" s="154"/>
      <c r="D10" s="154"/>
      <c r="E10" s="154"/>
      <c r="F10" s="154"/>
      <c r="G10" s="154"/>
      <c r="H10" s="154"/>
      <c r="I10" s="154"/>
      <c r="J10" s="151"/>
      <c r="K10" s="151"/>
      <c r="L10" s="151"/>
      <c r="M10" s="151"/>
      <c r="N10" s="151"/>
      <c r="O10" s="151"/>
      <c r="P10" s="151"/>
      <c r="Q10" s="151"/>
    </row>
    <row r="11" spans="1:17" ht="15" customHeight="1">
      <c r="A11" s="154"/>
      <c r="B11" s="154"/>
      <c r="C11" s="154"/>
      <c r="D11" s="154"/>
      <c r="E11" s="154"/>
      <c r="F11" s="154"/>
      <c r="G11" s="154"/>
      <c r="H11" s="154"/>
      <c r="I11" s="154"/>
      <c r="J11" s="151"/>
      <c r="K11" s="151"/>
      <c r="L11" s="151"/>
      <c r="M11" s="151"/>
      <c r="N11" s="151"/>
      <c r="O11" s="151"/>
      <c r="P11" s="151"/>
      <c r="Q11" s="151"/>
    </row>
    <row r="12" spans="1:17" ht="15" customHeight="1">
      <c r="A12" s="154"/>
      <c r="B12" s="154"/>
      <c r="C12" s="154"/>
      <c r="D12" s="154"/>
      <c r="E12" s="154"/>
      <c r="F12" s="154"/>
      <c r="G12" s="154"/>
      <c r="H12" s="154"/>
      <c r="I12" s="154"/>
      <c r="J12" s="151"/>
      <c r="K12" s="151"/>
      <c r="L12" s="151"/>
      <c r="M12" s="151"/>
      <c r="N12" s="151"/>
      <c r="O12" s="151"/>
      <c r="P12" s="151"/>
      <c r="Q12" s="151"/>
    </row>
    <row r="13" spans="1:17" ht="15" customHeight="1">
      <c r="A13" s="154"/>
      <c r="B13" s="154"/>
      <c r="C13" s="154"/>
      <c r="D13" s="154"/>
      <c r="E13" s="154"/>
      <c r="F13" s="154"/>
      <c r="G13" s="154"/>
      <c r="H13" s="154"/>
      <c r="I13" s="154"/>
      <c r="J13" s="151"/>
      <c r="K13" s="151"/>
      <c r="L13" s="151"/>
      <c r="M13" s="151"/>
      <c r="N13" s="151"/>
      <c r="O13" s="151"/>
      <c r="P13" s="151"/>
      <c r="Q13" s="151"/>
    </row>
    <row r="14" spans="1:17" ht="15" customHeight="1">
      <c r="A14" s="159" t="s">
        <v>0</v>
      </c>
      <c r="B14" s="159"/>
      <c r="C14" s="159"/>
      <c r="D14" s="159"/>
      <c r="E14" s="159"/>
      <c r="F14" s="159"/>
      <c r="G14" s="159"/>
      <c r="H14" s="159"/>
      <c r="I14" s="159"/>
      <c r="J14" s="151"/>
      <c r="K14" s="151"/>
      <c r="L14" s="151"/>
      <c r="M14" s="151"/>
      <c r="N14" s="151"/>
      <c r="O14" s="151"/>
      <c r="P14" s="151"/>
      <c r="Q14" s="151"/>
    </row>
    <row r="15" spans="1:17" ht="15" customHeight="1">
      <c r="A15" s="159"/>
      <c r="B15" s="159"/>
      <c r="C15" s="159"/>
      <c r="D15" s="159"/>
      <c r="E15" s="159"/>
      <c r="F15" s="159"/>
      <c r="G15" s="159"/>
      <c r="H15" s="159"/>
      <c r="I15" s="159"/>
    </row>
    <row r="16" spans="1:17" ht="15" customHeight="1">
      <c r="A16" s="160" t="s">
        <v>261</v>
      </c>
      <c r="B16" s="160"/>
      <c r="C16" s="160"/>
      <c r="D16" s="160"/>
      <c r="E16" s="160"/>
      <c r="F16" s="160"/>
      <c r="G16" s="160"/>
      <c r="H16" s="160"/>
      <c r="I16" s="160"/>
    </row>
    <row r="17" spans="1:9" ht="15" customHeight="1">
      <c r="A17" s="160"/>
      <c r="B17" s="160"/>
      <c r="C17" s="160"/>
      <c r="D17" s="160"/>
      <c r="E17" s="160"/>
      <c r="F17" s="160"/>
      <c r="G17" s="160"/>
      <c r="H17" s="160"/>
      <c r="I17" s="160"/>
    </row>
    <row r="18" spans="1:9" ht="15" customHeight="1">
      <c r="A18" s="160"/>
      <c r="B18" s="160"/>
      <c r="C18" s="160"/>
      <c r="D18" s="160"/>
      <c r="E18" s="160"/>
      <c r="F18" s="160"/>
      <c r="G18" s="160"/>
      <c r="H18" s="160"/>
      <c r="I18" s="160"/>
    </row>
    <row r="19" spans="1:9" ht="15" customHeight="1">
      <c r="A19" s="160" t="s">
        <v>294</v>
      </c>
      <c r="B19" s="160"/>
      <c r="C19" s="160"/>
      <c r="D19" s="160"/>
      <c r="E19" s="160"/>
      <c r="F19" s="160"/>
      <c r="G19" s="160"/>
      <c r="H19" s="160"/>
      <c r="I19" s="160"/>
    </row>
    <row r="20" spans="1:9" ht="15" customHeight="1">
      <c r="A20" s="160"/>
      <c r="B20" s="160"/>
      <c r="C20" s="160"/>
      <c r="D20" s="160"/>
      <c r="E20" s="160"/>
      <c r="F20" s="160"/>
      <c r="G20" s="160"/>
      <c r="H20" s="160"/>
      <c r="I20" s="160"/>
    </row>
    <row r="21" spans="1:9" ht="15" customHeight="1">
      <c r="A21" s="160"/>
      <c r="B21" s="160"/>
      <c r="C21" s="160"/>
      <c r="D21" s="160"/>
      <c r="E21" s="160"/>
      <c r="F21" s="160"/>
      <c r="G21" s="160"/>
      <c r="H21" s="160"/>
      <c r="I21" s="160"/>
    </row>
    <row r="22" spans="1:9" ht="15" customHeight="1">
      <c r="A22" s="160"/>
      <c r="B22" s="160"/>
      <c r="C22" s="160"/>
      <c r="D22" s="160"/>
      <c r="E22" s="160"/>
      <c r="F22" s="160"/>
      <c r="G22" s="160"/>
      <c r="H22" s="160"/>
      <c r="I22" s="160"/>
    </row>
    <row r="23" spans="1:9" ht="15" customHeight="1">
      <c r="A23" s="154"/>
      <c r="B23" s="154"/>
      <c r="C23" s="154"/>
      <c r="D23" s="154"/>
      <c r="E23" s="154"/>
      <c r="F23" s="154"/>
      <c r="G23" s="154"/>
      <c r="H23" s="154"/>
      <c r="I23" s="154"/>
    </row>
    <row r="24" spans="1:9">
      <c r="A24" s="152"/>
      <c r="B24" s="152"/>
      <c r="C24" s="152"/>
      <c r="D24" s="152"/>
      <c r="E24" s="152"/>
      <c r="F24" s="152"/>
      <c r="G24" s="152"/>
      <c r="H24" s="152"/>
      <c r="I24" s="152"/>
    </row>
    <row r="25" spans="1:9">
      <c r="A25" s="152"/>
      <c r="B25" s="152"/>
      <c r="C25" s="152"/>
      <c r="D25" s="152"/>
      <c r="E25" s="152"/>
      <c r="F25" s="152"/>
      <c r="G25" s="152"/>
      <c r="H25" s="152"/>
      <c r="I25" s="152"/>
    </row>
    <row r="26" spans="1:9">
      <c r="A26" s="152"/>
      <c r="B26" s="152"/>
      <c r="C26" s="152"/>
      <c r="D26" s="152"/>
      <c r="E26" s="152"/>
      <c r="F26" s="152"/>
      <c r="G26" s="152"/>
      <c r="H26" s="152"/>
      <c r="I26" s="152"/>
    </row>
    <row r="27" spans="1:9">
      <c r="A27" s="152"/>
      <c r="B27" s="152"/>
      <c r="C27" s="152"/>
      <c r="D27" s="152"/>
      <c r="E27" s="152"/>
      <c r="F27" s="152"/>
      <c r="G27" s="152"/>
      <c r="H27" s="152"/>
      <c r="I27" s="152"/>
    </row>
    <row r="28" spans="1:9">
      <c r="A28" s="152"/>
      <c r="B28" s="152"/>
      <c r="C28" s="152"/>
      <c r="D28" s="152"/>
      <c r="E28" s="152"/>
      <c r="F28" s="152"/>
      <c r="G28" s="152"/>
      <c r="H28" s="152"/>
      <c r="I28" s="152"/>
    </row>
    <row r="29" spans="1:9">
      <c r="A29" s="152"/>
      <c r="B29" s="152"/>
      <c r="C29" s="152"/>
      <c r="D29" s="152"/>
      <c r="E29" s="152"/>
      <c r="F29" s="152"/>
      <c r="G29" s="152"/>
      <c r="H29" s="152"/>
      <c r="I29" s="152"/>
    </row>
    <row r="30" spans="1:9">
      <c r="A30" s="152"/>
      <c r="B30" s="152"/>
      <c r="C30" s="152"/>
      <c r="D30" s="152"/>
      <c r="E30" s="152"/>
      <c r="F30" s="152"/>
      <c r="G30" s="152"/>
      <c r="H30" s="152"/>
      <c r="I30" s="152"/>
    </row>
    <row r="31" spans="1:9">
      <c r="A31" s="152"/>
      <c r="B31" s="152"/>
      <c r="C31" s="152"/>
      <c r="D31" s="152"/>
      <c r="E31" s="152"/>
      <c r="F31" s="152"/>
      <c r="G31" s="152"/>
      <c r="H31" s="152"/>
      <c r="I31" s="152"/>
    </row>
    <row r="32" spans="1:9">
      <c r="A32" s="152"/>
      <c r="B32" s="152"/>
      <c r="C32" s="152"/>
      <c r="D32" s="152"/>
      <c r="E32" s="152"/>
      <c r="F32" s="152"/>
      <c r="G32" s="152"/>
      <c r="H32" s="152"/>
      <c r="I32" s="152"/>
    </row>
    <row r="33" spans="1:9">
      <c r="A33" s="152"/>
      <c r="B33" s="152"/>
      <c r="C33" s="152"/>
      <c r="D33" s="152"/>
      <c r="E33" s="152"/>
      <c r="F33" s="152"/>
      <c r="G33" s="152"/>
      <c r="H33" s="152"/>
      <c r="I33" s="152"/>
    </row>
    <row r="34" spans="1:9">
      <c r="A34" s="152"/>
      <c r="B34" s="152"/>
      <c r="C34" s="152"/>
      <c r="D34" s="152"/>
      <c r="E34" s="152"/>
      <c r="F34" s="152"/>
      <c r="G34" s="152"/>
      <c r="H34" s="152"/>
      <c r="I34" s="152"/>
    </row>
    <row r="35" spans="1:9" ht="45.75" customHeight="1">
      <c r="A35" s="152"/>
      <c r="B35" s="152"/>
      <c r="C35" s="152"/>
      <c r="D35" s="152"/>
      <c r="E35" s="152"/>
      <c r="F35" s="152"/>
      <c r="G35" s="152"/>
      <c r="H35" s="152"/>
      <c r="I35" s="152"/>
    </row>
  </sheetData>
  <mergeCells count="3">
    <mergeCell ref="A14:I15"/>
    <mergeCell ref="A16:I18"/>
    <mergeCell ref="A19:I22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rightToLeft="1" view="pageBreakPreview" zoomScale="89" zoomScaleNormal="100" zoomScaleSheetLayoutView="89" workbookViewId="0">
      <selection activeCell="G29" sqref="G29"/>
    </sheetView>
  </sheetViews>
  <sheetFormatPr defaultColWidth="9" defaultRowHeight="18.75"/>
  <cols>
    <col min="1" max="1" width="29.125" style="37" customWidth="1"/>
    <col min="2" max="2" width="13" style="37" customWidth="1"/>
    <col min="3" max="3" width="20.875" style="37" customWidth="1"/>
    <col min="4" max="4" width="28.625" style="37" customWidth="1"/>
    <col min="5" max="5" width="20.875" style="37" customWidth="1"/>
    <col min="6" max="6" width="19.375" style="37" customWidth="1"/>
    <col min="7" max="7" width="21.5" style="37" customWidth="1"/>
    <col min="8" max="8" width="18.5" style="37" customWidth="1"/>
    <col min="9" max="9" width="20.875" style="37" customWidth="1"/>
    <col min="10" max="16384" width="9" style="1"/>
  </cols>
  <sheetData>
    <row r="1" spans="1:15" ht="21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5" ht="21">
      <c r="A2" s="188" t="s">
        <v>169</v>
      </c>
      <c r="B2" s="188"/>
      <c r="C2" s="188"/>
      <c r="D2" s="188"/>
      <c r="E2" s="188"/>
      <c r="F2" s="188"/>
      <c r="G2" s="188"/>
      <c r="H2" s="188"/>
      <c r="I2" s="188"/>
    </row>
    <row r="3" spans="1:15" ht="21">
      <c r="A3" s="188" t="s">
        <v>296</v>
      </c>
      <c r="B3" s="188"/>
      <c r="C3" s="188"/>
      <c r="D3" s="188"/>
      <c r="E3" s="188"/>
      <c r="F3" s="188"/>
      <c r="G3" s="188"/>
      <c r="H3" s="188"/>
      <c r="I3" s="188"/>
    </row>
    <row r="4" spans="1:15" ht="21">
      <c r="A4" s="193" t="s">
        <v>197</v>
      </c>
      <c r="B4" s="193"/>
      <c r="C4" s="193"/>
      <c r="D4" s="193"/>
      <c r="E4" s="193"/>
      <c r="F4" s="199"/>
      <c r="G4" s="199"/>
      <c r="H4" s="199"/>
      <c r="I4" s="199"/>
    </row>
    <row r="5" spans="1:15" ht="16.5" customHeight="1" thickBot="1">
      <c r="B5" s="195" t="s">
        <v>297</v>
      </c>
      <c r="C5" s="195"/>
      <c r="D5" s="195"/>
      <c r="E5" s="195"/>
      <c r="F5" s="195" t="s">
        <v>298</v>
      </c>
      <c r="G5" s="195"/>
      <c r="H5" s="195"/>
      <c r="I5" s="195"/>
    </row>
    <row r="6" spans="1:15" ht="19.5" thickBot="1">
      <c r="A6" s="41" t="s">
        <v>171</v>
      </c>
      <c r="B6" s="38" t="s">
        <v>7</v>
      </c>
      <c r="C6" s="38" t="s">
        <v>198</v>
      </c>
      <c r="D6" s="38" t="s">
        <v>199</v>
      </c>
      <c r="E6" s="51" t="s">
        <v>200</v>
      </c>
      <c r="F6" s="38" t="s">
        <v>7</v>
      </c>
      <c r="G6" s="38" t="s">
        <v>9</v>
      </c>
      <c r="H6" s="38" t="s">
        <v>199</v>
      </c>
      <c r="I6" s="51" t="s">
        <v>200</v>
      </c>
    </row>
    <row r="7" spans="1:15" ht="23.1" customHeight="1">
      <c r="A7" s="39" t="s">
        <v>28</v>
      </c>
      <c r="B7" s="52">
        <v>0</v>
      </c>
      <c r="C7" s="52">
        <v>0</v>
      </c>
      <c r="D7" s="52">
        <v>0</v>
      </c>
      <c r="E7" s="52">
        <v>0</v>
      </c>
      <c r="F7" s="52">
        <v>3000</v>
      </c>
      <c r="G7" s="52">
        <v>41998062</v>
      </c>
      <c r="H7" s="52">
        <v>-42237875</v>
      </c>
      <c r="I7" s="52">
        <v>-239813</v>
      </c>
    </row>
    <row r="8" spans="1:15" ht="23.1" customHeight="1">
      <c r="A8" s="39" t="s">
        <v>22</v>
      </c>
      <c r="B8" s="52">
        <v>2400000</v>
      </c>
      <c r="C8" s="52">
        <v>41896638474</v>
      </c>
      <c r="D8" s="52">
        <v>-53928200446</v>
      </c>
      <c r="E8" s="52">
        <v>-12031561972</v>
      </c>
      <c r="F8" s="52">
        <v>8714779</v>
      </c>
      <c r="G8" s="52">
        <v>179281986263</v>
      </c>
      <c r="H8" s="52">
        <v>-197005301636</v>
      </c>
      <c r="I8" s="52">
        <v>-17723315373</v>
      </c>
    </row>
    <row r="9" spans="1:15" ht="23.1" customHeight="1">
      <c r="A9" s="39" t="s">
        <v>23</v>
      </c>
      <c r="B9" s="52">
        <v>0</v>
      </c>
      <c r="C9" s="52">
        <v>0</v>
      </c>
      <c r="D9" s="52">
        <v>0</v>
      </c>
      <c r="E9" s="52">
        <v>0</v>
      </c>
      <c r="F9" s="52">
        <v>8770409</v>
      </c>
      <c r="G9" s="52">
        <v>51582578084</v>
      </c>
      <c r="H9" s="52">
        <v>-53067409124</v>
      </c>
      <c r="I9" s="52">
        <v>-1484831040</v>
      </c>
    </row>
    <row r="10" spans="1:15" ht="23.1" customHeight="1">
      <c r="A10" s="39" t="s">
        <v>21</v>
      </c>
      <c r="B10" s="52">
        <v>0</v>
      </c>
      <c r="C10" s="52">
        <v>0</v>
      </c>
      <c r="D10" s="52">
        <v>0</v>
      </c>
      <c r="E10" s="52">
        <v>0</v>
      </c>
      <c r="F10" s="52">
        <v>2344905</v>
      </c>
      <c r="G10" s="52">
        <v>7443908575</v>
      </c>
      <c r="H10" s="52">
        <v>-7326926170</v>
      </c>
      <c r="I10" s="52">
        <v>116982405</v>
      </c>
    </row>
    <row r="11" spans="1:15" ht="23.1" customHeight="1">
      <c r="A11" s="39" t="s">
        <v>29</v>
      </c>
      <c r="B11" s="52">
        <v>0</v>
      </c>
      <c r="C11" s="52">
        <v>0</v>
      </c>
      <c r="D11" s="52">
        <v>0</v>
      </c>
      <c r="E11" s="52">
        <v>0</v>
      </c>
      <c r="F11" s="52">
        <v>7045177</v>
      </c>
      <c r="G11" s="52">
        <v>14395151238</v>
      </c>
      <c r="H11" s="52">
        <v>-13270373999</v>
      </c>
      <c r="I11" s="52">
        <v>1124777239</v>
      </c>
    </row>
    <row r="12" spans="1:15" ht="23.1" customHeight="1">
      <c r="A12" s="39" t="s">
        <v>20</v>
      </c>
      <c r="B12" s="52">
        <v>0</v>
      </c>
      <c r="C12" s="52">
        <v>0</v>
      </c>
      <c r="D12" s="52">
        <v>0</v>
      </c>
      <c r="E12" s="52">
        <v>0</v>
      </c>
      <c r="F12" s="52">
        <v>201000</v>
      </c>
      <c r="G12" s="52">
        <v>1388354056</v>
      </c>
      <c r="H12" s="52">
        <v>-1498320410</v>
      </c>
      <c r="I12" s="52">
        <v>-109966354</v>
      </c>
    </row>
    <row r="13" spans="1:15" ht="23.1" customHeight="1">
      <c r="A13" s="39" t="s">
        <v>19</v>
      </c>
      <c r="B13" s="52">
        <v>3166582</v>
      </c>
      <c r="C13" s="52">
        <v>8708703649</v>
      </c>
      <c r="D13" s="52">
        <v>-7881766444</v>
      </c>
      <c r="E13" s="52">
        <v>826937205</v>
      </c>
      <c r="F13" s="52">
        <v>3595708</v>
      </c>
      <c r="G13" s="52">
        <v>10074002429</v>
      </c>
      <c r="H13" s="52">
        <v>-9207615627</v>
      </c>
      <c r="I13" s="52">
        <v>866386802</v>
      </c>
      <c r="O13" s="8"/>
    </row>
    <row r="14" spans="1:15" ht="23.1" customHeight="1">
      <c r="A14" s="70" t="s">
        <v>27</v>
      </c>
      <c r="B14" s="52">
        <v>3600000</v>
      </c>
      <c r="C14" s="52">
        <v>10418875688</v>
      </c>
      <c r="D14" s="52">
        <v>-8134258312</v>
      </c>
      <c r="E14" s="52">
        <v>2284617376</v>
      </c>
      <c r="F14" s="52">
        <v>2319281225</v>
      </c>
      <c r="G14" s="52">
        <v>6017931595158</v>
      </c>
      <c r="H14" s="52">
        <v>-5064534161828</v>
      </c>
      <c r="I14" s="52">
        <v>953397433330</v>
      </c>
    </row>
    <row r="15" spans="1:15" ht="23.1" customHeight="1">
      <c r="A15" s="39" t="s">
        <v>24</v>
      </c>
      <c r="B15" s="52">
        <v>869000</v>
      </c>
      <c r="C15" s="52">
        <v>1436233667</v>
      </c>
      <c r="D15" s="52">
        <v>-1549362290</v>
      </c>
      <c r="E15" s="52">
        <v>-113128623</v>
      </c>
      <c r="F15" s="52">
        <v>869000</v>
      </c>
      <c r="G15" s="52">
        <v>1436233667</v>
      </c>
      <c r="H15" s="52">
        <v>-1549362290</v>
      </c>
      <c r="I15" s="52">
        <v>-113128623</v>
      </c>
    </row>
    <row r="16" spans="1:15" ht="23.1" customHeight="1">
      <c r="A16" s="39" t="s">
        <v>62</v>
      </c>
      <c r="B16" s="52">
        <v>76019984</v>
      </c>
      <c r="C16" s="52">
        <v>1609342675536</v>
      </c>
      <c r="D16" s="52">
        <v>-1601004486460</v>
      </c>
      <c r="E16" s="52">
        <v>8338189076</v>
      </c>
      <c r="F16" s="52">
        <v>751784010</v>
      </c>
      <c r="G16" s="52">
        <v>15169954869283.002</v>
      </c>
      <c r="H16" s="52">
        <v>-15045159299223.002</v>
      </c>
      <c r="I16" s="52">
        <v>124795570060</v>
      </c>
    </row>
    <row r="17" spans="1:9" ht="23.1" customHeight="1">
      <c r="A17" s="39" t="s">
        <v>224</v>
      </c>
      <c r="B17" s="52">
        <v>0</v>
      </c>
      <c r="C17" s="52">
        <v>0</v>
      </c>
      <c r="D17" s="52">
        <v>0</v>
      </c>
      <c r="E17" s="52">
        <v>0</v>
      </c>
      <c r="F17" s="52">
        <v>8536024</v>
      </c>
      <c r="G17" s="52">
        <v>831403716345</v>
      </c>
      <c r="H17" s="52">
        <v>-823449891332</v>
      </c>
      <c r="I17" s="52">
        <v>7953825013</v>
      </c>
    </row>
    <row r="18" spans="1:9" ht="23.1" customHeight="1">
      <c r="A18" s="39" t="s">
        <v>252</v>
      </c>
      <c r="B18" s="52">
        <v>3000000</v>
      </c>
      <c r="C18" s="52">
        <v>245917881765</v>
      </c>
      <c r="D18" s="52">
        <v>-244542843167</v>
      </c>
      <c r="E18" s="52">
        <v>1375038598</v>
      </c>
      <c r="F18" s="52">
        <v>9904429</v>
      </c>
      <c r="G18" s="52">
        <v>787075298336</v>
      </c>
      <c r="H18" s="52">
        <v>-784542804237</v>
      </c>
      <c r="I18" s="52">
        <v>2532494099</v>
      </c>
    </row>
    <row r="19" spans="1:9" ht="23.1" customHeight="1">
      <c r="A19" s="39" t="s">
        <v>273</v>
      </c>
      <c r="B19" s="52">
        <v>18748828</v>
      </c>
      <c r="C19" s="52">
        <v>300162426548</v>
      </c>
      <c r="D19" s="52">
        <v>-298158388651</v>
      </c>
      <c r="E19" s="52">
        <v>2004037897</v>
      </c>
      <c r="F19" s="52">
        <v>18748828</v>
      </c>
      <c r="G19" s="52">
        <v>300162426548</v>
      </c>
      <c r="H19" s="52">
        <v>-298158388651</v>
      </c>
      <c r="I19" s="52">
        <v>2004037897</v>
      </c>
    </row>
    <row r="20" spans="1:9" ht="23.1" customHeight="1">
      <c r="A20" s="39" t="s">
        <v>63</v>
      </c>
      <c r="B20" s="52">
        <v>0</v>
      </c>
      <c r="C20" s="52">
        <v>0</v>
      </c>
      <c r="D20" s="52">
        <v>0</v>
      </c>
      <c r="E20" s="52">
        <v>0</v>
      </c>
      <c r="F20" s="52">
        <v>27086247</v>
      </c>
      <c r="G20" s="52">
        <v>369276960864</v>
      </c>
      <c r="H20" s="52">
        <v>-356156634339</v>
      </c>
      <c r="I20" s="52">
        <v>13120326525</v>
      </c>
    </row>
    <row r="21" spans="1:9" ht="23.1" customHeight="1">
      <c r="A21" s="39" t="s">
        <v>264</v>
      </c>
      <c r="B21" s="52">
        <v>53542939</v>
      </c>
      <c r="C21" s="52">
        <v>1466849850787</v>
      </c>
      <c r="D21" s="52">
        <v>-1455146796829</v>
      </c>
      <c r="E21" s="52">
        <v>11703053958</v>
      </c>
      <c r="F21" s="52">
        <v>53542939</v>
      </c>
      <c r="G21" s="52">
        <v>1466849850787</v>
      </c>
      <c r="H21" s="52">
        <v>-1455146796829</v>
      </c>
      <c r="I21" s="52">
        <v>11703053958</v>
      </c>
    </row>
    <row r="22" spans="1:9" ht="23.1" customHeight="1">
      <c r="A22" s="39" t="s">
        <v>263</v>
      </c>
      <c r="B22" s="52">
        <v>15159574</v>
      </c>
      <c r="C22" s="52">
        <v>283960050687</v>
      </c>
      <c r="D22" s="52">
        <v>-279732921185</v>
      </c>
      <c r="E22" s="52">
        <v>4227129502</v>
      </c>
      <c r="F22" s="52">
        <v>15159574</v>
      </c>
      <c r="G22" s="52">
        <v>283960050687</v>
      </c>
      <c r="H22" s="52">
        <v>-279732921185</v>
      </c>
      <c r="I22" s="52">
        <v>4227129502</v>
      </c>
    </row>
    <row r="23" spans="1:9" ht="23.1" customHeight="1">
      <c r="A23" s="39" t="s">
        <v>226</v>
      </c>
      <c r="B23" s="52">
        <v>0</v>
      </c>
      <c r="C23" s="52">
        <v>0</v>
      </c>
      <c r="D23" s="52">
        <v>0</v>
      </c>
      <c r="E23" s="52">
        <v>0</v>
      </c>
      <c r="F23" s="52">
        <v>12325105</v>
      </c>
      <c r="G23" s="52">
        <v>150943126302</v>
      </c>
      <c r="H23" s="52">
        <v>-149999997364</v>
      </c>
      <c r="I23" s="52">
        <v>943128938</v>
      </c>
    </row>
    <row r="24" spans="1:9" ht="23.1" customHeight="1">
      <c r="A24" s="39" t="s">
        <v>225</v>
      </c>
      <c r="B24" s="52">
        <v>0</v>
      </c>
      <c r="C24" s="52">
        <v>0</v>
      </c>
      <c r="D24" s="52">
        <v>0</v>
      </c>
      <c r="E24" s="52">
        <v>0</v>
      </c>
      <c r="F24" s="52">
        <v>66246349</v>
      </c>
      <c r="G24" s="52">
        <v>1129976455015</v>
      </c>
      <c r="H24" s="52">
        <v>-1107518887849</v>
      </c>
      <c r="I24" s="52">
        <v>22457567166</v>
      </c>
    </row>
    <row r="25" spans="1:9" ht="23.1" customHeight="1">
      <c r="A25" s="39" t="s">
        <v>253</v>
      </c>
      <c r="B25" s="52">
        <v>22213204</v>
      </c>
      <c r="C25" s="52">
        <v>314070694905</v>
      </c>
      <c r="D25" s="52">
        <v>-307128468946</v>
      </c>
      <c r="E25" s="52">
        <v>6942225959</v>
      </c>
      <c r="F25" s="52">
        <v>25929440</v>
      </c>
      <c r="G25" s="52">
        <v>364070706006</v>
      </c>
      <c r="H25" s="52">
        <v>-356790408011</v>
      </c>
      <c r="I25" s="52">
        <v>7280297995</v>
      </c>
    </row>
    <row r="26" spans="1:9" ht="23.1" customHeight="1">
      <c r="A26" s="39" t="s">
        <v>262</v>
      </c>
      <c r="B26" s="52">
        <v>0</v>
      </c>
      <c r="C26" s="52">
        <v>0</v>
      </c>
      <c r="D26" s="52">
        <v>0</v>
      </c>
      <c r="E26" s="52">
        <v>0</v>
      </c>
      <c r="F26" s="52">
        <v>25000000</v>
      </c>
      <c r="G26" s="52">
        <v>478285304790</v>
      </c>
      <c r="H26" s="52">
        <v>-477239465575</v>
      </c>
      <c r="I26" s="52">
        <v>1045839215</v>
      </c>
    </row>
    <row r="27" spans="1:9" ht="23.1" customHeight="1">
      <c r="A27" s="39" t="s">
        <v>57</v>
      </c>
      <c r="B27" s="52">
        <v>1</v>
      </c>
      <c r="C27" s="52">
        <v>3538019</v>
      </c>
      <c r="D27" s="52">
        <v>-3150259</v>
      </c>
      <c r="E27" s="52">
        <v>387760</v>
      </c>
      <c r="F27" s="52">
        <v>5</v>
      </c>
      <c r="G27" s="52">
        <v>16626929</v>
      </c>
      <c r="H27" s="52">
        <v>-15751263</v>
      </c>
      <c r="I27" s="52">
        <v>875666</v>
      </c>
    </row>
    <row r="28" spans="1:9" ht="23.1" customHeight="1">
      <c r="A28" s="39" t="s">
        <v>30</v>
      </c>
      <c r="B28" s="52"/>
      <c r="C28" s="53">
        <f>SUBTOTAL(109,C7:C27)</f>
        <v>4282767569725</v>
      </c>
      <c r="D28" s="53">
        <f t="shared" ref="D28:I28" si="0">SUBTOTAL(109,D7:D27)</f>
        <v>-4257210642989</v>
      </c>
      <c r="E28" s="53">
        <f t="shared" si="0"/>
        <v>25556926736</v>
      </c>
      <c r="F28" s="53">
        <f t="shared" si="0"/>
        <v>3365088153</v>
      </c>
      <c r="G28" s="53">
        <f t="shared" si="0"/>
        <v>27615551199424</v>
      </c>
      <c r="H28" s="53">
        <f t="shared" si="0"/>
        <v>-26481412954817</v>
      </c>
      <c r="I28" s="53">
        <f t="shared" si="0"/>
        <v>1134138244607</v>
      </c>
    </row>
    <row r="29" spans="1:9" ht="23.1" customHeight="1">
      <c r="A29" s="39" t="s">
        <v>31</v>
      </c>
      <c r="B29" s="44"/>
      <c r="C29" s="40"/>
      <c r="D29" s="40"/>
      <c r="E29" s="40"/>
      <c r="F29" s="44"/>
      <c r="G29" s="40"/>
      <c r="H29" s="40"/>
      <c r="I29" s="40"/>
    </row>
    <row r="30" spans="1:9">
      <c r="I30" s="69"/>
    </row>
    <row r="31" spans="1:9">
      <c r="A31" s="196" t="s">
        <v>201</v>
      </c>
      <c r="B31" s="197"/>
      <c r="C31" s="197"/>
      <c r="D31" s="197"/>
      <c r="E31" s="197"/>
      <c r="F31" s="197"/>
      <c r="G31" s="197"/>
      <c r="H31" s="197"/>
      <c r="I31" s="198"/>
    </row>
    <row r="34" spans="6:8">
      <c r="F34" s="155"/>
      <c r="G34" s="155"/>
    </row>
    <row r="35" spans="6:8">
      <c r="F35" s="156"/>
      <c r="G35" s="46"/>
    </row>
    <row r="36" spans="6:8">
      <c r="F36" s="46"/>
      <c r="G36" s="148"/>
      <c r="H36" s="46"/>
    </row>
    <row r="37" spans="6:8">
      <c r="F37" s="46"/>
      <c r="G37" s="46"/>
    </row>
    <row r="38" spans="6:8">
      <c r="F38" s="46"/>
    </row>
    <row r="39" spans="6:8">
      <c r="F39" s="46"/>
    </row>
  </sheetData>
  <mergeCells count="8">
    <mergeCell ref="A1:I1"/>
    <mergeCell ref="A2:I2"/>
    <mergeCell ref="A3:I3"/>
    <mergeCell ref="A31:I31"/>
    <mergeCell ref="B5:E5"/>
    <mergeCell ref="F5:I5"/>
    <mergeCell ref="A4:E4"/>
    <mergeCell ref="F4:I4"/>
  </mergeCells>
  <pageMargins left="0.7" right="0.7" top="0.75" bottom="0.75" header="0.3" footer="0.3"/>
  <pageSetup paperSize="9" scale="56" orientation="landscape" horizontalDpi="4294967295" verticalDpi="4294967295" r:id="rId1"/>
  <headerFooter differentOddEven="1" differentFirst="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6"/>
  <sheetViews>
    <sheetView rightToLeft="1" view="pageBreakPreview" zoomScale="106" zoomScaleNormal="100" zoomScaleSheetLayoutView="106" workbookViewId="0">
      <selection activeCell="F7" sqref="F7:F34"/>
    </sheetView>
  </sheetViews>
  <sheetFormatPr defaultColWidth="9" defaultRowHeight="18.75"/>
  <cols>
    <col min="1" max="1" width="29.375" style="37" customWidth="1"/>
    <col min="2" max="2" width="13" style="37" customWidth="1"/>
    <col min="3" max="3" width="17.375" style="37" customWidth="1"/>
    <col min="4" max="4" width="21" style="37" customWidth="1"/>
    <col min="5" max="5" width="24.125" style="37" customWidth="1"/>
    <col min="6" max="6" width="13" style="37" customWidth="1"/>
    <col min="7" max="7" width="17.375" style="37" customWidth="1"/>
    <col min="8" max="8" width="20.125" style="37" customWidth="1"/>
    <col min="9" max="9" width="24.125" style="37" customWidth="1"/>
    <col min="10" max="10" width="21.75" style="1" customWidth="1"/>
    <col min="11" max="16384" width="9" style="1"/>
  </cols>
  <sheetData>
    <row r="1" spans="1:18" ht="21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8" ht="21">
      <c r="A2" s="188" t="s">
        <v>169</v>
      </c>
      <c r="B2" s="188"/>
      <c r="C2" s="188"/>
      <c r="D2" s="188"/>
      <c r="E2" s="188"/>
      <c r="F2" s="188"/>
      <c r="G2" s="188"/>
      <c r="H2" s="188"/>
      <c r="I2" s="188"/>
    </row>
    <row r="3" spans="1:18" ht="21">
      <c r="A3" s="188" t="s">
        <v>296</v>
      </c>
      <c r="B3" s="188"/>
      <c r="C3" s="188"/>
      <c r="D3" s="188"/>
      <c r="E3" s="188"/>
      <c r="F3" s="188"/>
      <c r="G3" s="188"/>
      <c r="H3" s="188"/>
      <c r="I3" s="188"/>
    </row>
    <row r="4" spans="1:18">
      <c r="A4" s="199" t="s">
        <v>202</v>
      </c>
      <c r="B4" s="199"/>
      <c r="C4" s="199"/>
      <c r="D4" s="199"/>
    </row>
    <row r="5" spans="1:18" ht="16.5" customHeight="1">
      <c r="B5" s="194" t="s">
        <v>297</v>
      </c>
      <c r="C5" s="194"/>
      <c r="D5" s="194"/>
      <c r="E5" s="194"/>
      <c r="F5" s="195" t="s">
        <v>298</v>
      </c>
      <c r="G5" s="195"/>
      <c r="H5" s="195"/>
      <c r="I5" s="195"/>
    </row>
    <row r="6" spans="1:18" ht="53.25" customHeight="1">
      <c r="A6" s="45" t="s">
        <v>171</v>
      </c>
      <c r="B6" s="47" t="s">
        <v>7</v>
      </c>
      <c r="C6" s="47" t="s">
        <v>9</v>
      </c>
      <c r="D6" s="47" t="s">
        <v>199</v>
      </c>
      <c r="E6" s="51" t="s">
        <v>203</v>
      </c>
      <c r="F6" s="47" t="s">
        <v>7</v>
      </c>
      <c r="G6" s="47" t="s">
        <v>9</v>
      </c>
      <c r="H6" s="47" t="s">
        <v>199</v>
      </c>
      <c r="I6" s="51" t="s">
        <v>203</v>
      </c>
    </row>
    <row r="7" spans="1:18" ht="23.1" customHeight="1">
      <c r="A7" s="39" t="s">
        <v>16</v>
      </c>
      <c r="B7" s="44">
        <v>6087001</v>
      </c>
      <c r="C7" s="40">
        <v>54437255173</v>
      </c>
      <c r="D7" s="40">
        <v>-45496164100</v>
      </c>
      <c r="E7" s="40">
        <v>8941091073</v>
      </c>
      <c r="F7" s="44">
        <v>6087001</v>
      </c>
      <c r="G7" s="40">
        <v>54437255173</v>
      </c>
      <c r="H7" s="40">
        <v>-76698747232</v>
      </c>
      <c r="I7" s="40">
        <v>-22261492059</v>
      </c>
    </row>
    <row r="8" spans="1:18" ht="23.1" customHeight="1">
      <c r="A8" s="39" t="s">
        <v>17</v>
      </c>
      <c r="B8" s="44">
        <v>3978318</v>
      </c>
      <c r="C8" s="40">
        <v>28979896749</v>
      </c>
      <c r="D8" s="40">
        <v>-21426837240</v>
      </c>
      <c r="E8" s="40">
        <v>7553059509</v>
      </c>
      <c r="F8" s="44">
        <v>3978318</v>
      </c>
      <c r="G8" s="40">
        <v>28979896749</v>
      </c>
      <c r="H8" s="40">
        <v>-41104544909</v>
      </c>
      <c r="I8" s="40">
        <v>-12124648160</v>
      </c>
    </row>
    <row r="9" spans="1:18" ht="23.1" customHeight="1">
      <c r="A9" s="39" t="s">
        <v>18</v>
      </c>
      <c r="B9" s="44">
        <v>501435521</v>
      </c>
      <c r="C9" s="40">
        <v>4579637490241</v>
      </c>
      <c r="D9" s="40">
        <v>-4268983743637</v>
      </c>
      <c r="E9" s="40">
        <v>310653746604</v>
      </c>
      <c r="F9" s="44">
        <v>501435521</v>
      </c>
      <c r="G9" s="40">
        <v>4579637490241</v>
      </c>
      <c r="H9" s="40">
        <v>-4479426604238</v>
      </c>
      <c r="I9" s="40">
        <v>100210886003</v>
      </c>
    </row>
    <row r="10" spans="1:18" ht="23.1" customHeight="1">
      <c r="A10" s="39" t="s">
        <v>19</v>
      </c>
      <c r="B10" s="44">
        <v>9573866</v>
      </c>
      <c r="C10" s="40">
        <v>26796018206</v>
      </c>
      <c r="D10" s="40">
        <v>-22383132427</v>
      </c>
      <c r="E10" s="40">
        <v>4412885779</v>
      </c>
      <c r="F10" s="44">
        <v>9573866</v>
      </c>
      <c r="G10" s="40">
        <v>26796018206</v>
      </c>
      <c r="H10" s="40">
        <v>-24049061882</v>
      </c>
      <c r="I10" s="40">
        <v>2746956324</v>
      </c>
    </row>
    <row r="11" spans="1:18" ht="23.1" customHeight="1">
      <c r="A11" s="39" t="s">
        <v>20</v>
      </c>
      <c r="B11" s="44">
        <v>4879365</v>
      </c>
      <c r="C11" s="40">
        <v>44222206112</v>
      </c>
      <c r="D11" s="40">
        <v>-36762451391</v>
      </c>
      <c r="E11" s="40">
        <v>7459754721</v>
      </c>
      <c r="F11" s="44">
        <v>4879365</v>
      </c>
      <c r="G11" s="40">
        <v>44222206112</v>
      </c>
      <c r="H11" s="40">
        <v>-36372398856</v>
      </c>
      <c r="I11" s="40">
        <v>7849807256</v>
      </c>
    </row>
    <row r="12" spans="1:18" ht="23.1" customHeight="1">
      <c r="A12" s="39" t="s">
        <v>21</v>
      </c>
      <c r="B12" s="44">
        <v>34492978</v>
      </c>
      <c r="C12" s="40">
        <v>106123164316</v>
      </c>
      <c r="D12" s="40">
        <v>-98574943145</v>
      </c>
      <c r="E12" s="40">
        <v>7548221171</v>
      </c>
      <c r="F12" s="44">
        <v>34492978</v>
      </c>
      <c r="G12" s="40">
        <v>106123164316</v>
      </c>
      <c r="H12" s="40">
        <v>-106762239243</v>
      </c>
      <c r="I12" s="40">
        <v>-639074927</v>
      </c>
    </row>
    <row r="13" spans="1:18" ht="23.1" customHeight="1">
      <c r="A13" s="39" t="s">
        <v>22</v>
      </c>
      <c r="B13" s="44">
        <v>47182201</v>
      </c>
      <c r="C13" s="40">
        <v>829304165059</v>
      </c>
      <c r="D13" s="40">
        <v>-759592793775</v>
      </c>
      <c r="E13" s="40">
        <v>69711371284</v>
      </c>
      <c r="F13" s="44">
        <v>47182201</v>
      </c>
      <c r="G13" s="40">
        <v>829304165059</v>
      </c>
      <c r="H13" s="40">
        <v>-1060187997089</v>
      </c>
      <c r="I13" s="40">
        <v>-230883832030</v>
      </c>
      <c r="R13" s="8"/>
    </row>
    <row r="14" spans="1:18" ht="23.1" customHeight="1">
      <c r="A14" s="39" t="s">
        <v>23</v>
      </c>
      <c r="B14" s="44">
        <v>64860828</v>
      </c>
      <c r="C14" s="40">
        <v>280115448961</v>
      </c>
      <c r="D14" s="40">
        <v>-279501040432</v>
      </c>
      <c r="E14" s="40">
        <v>614408529</v>
      </c>
      <c r="F14" s="44">
        <v>64860828</v>
      </c>
      <c r="G14" s="40">
        <v>280115448961</v>
      </c>
      <c r="H14" s="40">
        <v>-370039796682</v>
      </c>
      <c r="I14" s="40">
        <v>-89924347721</v>
      </c>
    </row>
    <row r="15" spans="1:18" ht="23.1" customHeight="1">
      <c r="A15" s="39" t="s">
        <v>24</v>
      </c>
      <c r="B15" s="44">
        <v>980347548</v>
      </c>
      <c r="C15" s="40">
        <v>1465485315863</v>
      </c>
      <c r="D15" s="40">
        <v>-1285957314174</v>
      </c>
      <c r="E15" s="40">
        <v>179528001689</v>
      </c>
      <c r="F15" s="44">
        <v>980347548</v>
      </c>
      <c r="G15" s="40">
        <v>1465485315863</v>
      </c>
      <c r="H15" s="40">
        <v>-1747836287277</v>
      </c>
      <c r="I15" s="40">
        <v>-282350971414</v>
      </c>
    </row>
    <row r="16" spans="1:18" ht="23.1" customHeight="1">
      <c r="A16" s="39" t="s">
        <v>25</v>
      </c>
      <c r="B16" s="44">
        <v>967248697</v>
      </c>
      <c r="C16" s="40">
        <v>2351527559584</v>
      </c>
      <c r="D16" s="40">
        <v>-2349594532408</v>
      </c>
      <c r="E16" s="40">
        <v>1933027176</v>
      </c>
      <c r="F16" s="44">
        <v>967248697</v>
      </c>
      <c r="G16" s="40">
        <v>2351527559584</v>
      </c>
      <c r="H16" s="40">
        <v>-2612486228341</v>
      </c>
      <c r="I16" s="40">
        <v>-260958668757</v>
      </c>
    </row>
    <row r="17" spans="1:10" ht="23.1" customHeight="1">
      <c r="A17" s="39" t="s">
        <v>26</v>
      </c>
      <c r="B17" s="44">
        <v>3726782</v>
      </c>
      <c r="C17" s="40">
        <v>26998634932</v>
      </c>
      <c r="D17" s="40">
        <v>-22418176870</v>
      </c>
      <c r="E17" s="40">
        <v>4580458062</v>
      </c>
      <c r="F17" s="44">
        <v>3726782</v>
      </c>
      <c r="G17" s="40">
        <v>26998634932</v>
      </c>
      <c r="H17" s="40">
        <v>-24317391189</v>
      </c>
      <c r="I17" s="40">
        <v>2681243743</v>
      </c>
    </row>
    <row r="18" spans="1:10" ht="23.1" customHeight="1">
      <c r="A18" s="39" t="s">
        <v>27</v>
      </c>
      <c r="B18" s="44">
        <v>9844543516</v>
      </c>
      <c r="C18" s="40">
        <v>20285515386173</v>
      </c>
      <c r="D18" s="40">
        <v>-16889047367954</v>
      </c>
      <c r="E18" s="40">
        <v>3396468018219</v>
      </c>
      <c r="F18" s="44">
        <v>9844543516</v>
      </c>
      <c r="G18" s="40">
        <v>20285515386173</v>
      </c>
      <c r="H18" s="40">
        <v>-15497682692076</v>
      </c>
      <c r="I18" s="40">
        <v>4787832694097</v>
      </c>
    </row>
    <row r="19" spans="1:10" ht="23.1" customHeight="1">
      <c r="A19" s="39" t="s">
        <v>28</v>
      </c>
      <c r="B19" s="44">
        <v>527425997</v>
      </c>
      <c r="C19" s="40">
        <v>6846056740621</v>
      </c>
      <c r="D19" s="40">
        <v>-6977813028932</v>
      </c>
      <c r="E19" s="40">
        <v>-131756288311</v>
      </c>
      <c r="F19" s="44">
        <v>527425997</v>
      </c>
      <c r="G19" s="40">
        <v>6846056740621</v>
      </c>
      <c r="H19" s="40">
        <v>-7391341940819</v>
      </c>
      <c r="I19" s="40">
        <v>-545285200198</v>
      </c>
    </row>
    <row r="20" spans="1:10" ht="23.1" customHeight="1">
      <c r="A20" s="39" t="s">
        <v>29</v>
      </c>
      <c r="B20" s="44">
        <v>218262320</v>
      </c>
      <c r="C20" s="40">
        <v>471524504659</v>
      </c>
      <c r="D20" s="40">
        <v>-427320568172</v>
      </c>
      <c r="E20" s="40">
        <v>44203936487</v>
      </c>
      <c r="F20" s="44">
        <v>218262320</v>
      </c>
      <c r="G20" s="40">
        <v>471524504659</v>
      </c>
      <c r="H20" s="40">
        <v>-423691806901</v>
      </c>
      <c r="I20" s="40">
        <v>47832697758</v>
      </c>
    </row>
    <row r="21" spans="1:10" ht="23.1" customHeight="1">
      <c r="A21" s="39" t="s">
        <v>263</v>
      </c>
      <c r="B21" s="44">
        <v>21639813</v>
      </c>
      <c r="C21" s="40">
        <v>406622389539</v>
      </c>
      <c r="D21" s="40">
        <v>-397510264455</v>
      </c>
      <c r="E21" s="40">
        <v>9112125084</v>
      </c>
      <c r="F21" s="44">
        <v>21639813</v>
      </c>
      <c r="G21" s="40">
        <v>406622389539</v>
      </c>
      <c r="H21" s="40">
        <v>-397716485100</v>
      </c>
      <c r="I21" s="40">
        <v>8905904439</v>
      </c>
      <c r="J21" s="68"/>
    </row>
    <row r="22" spans="1:10" ht="23.1" customHeight="1">
      <c r="A22" s="39" t="s">
        <v>264</v>
      </c>
      <c r="B22" s="44">
        <v>2216442</v>
      </c>
      <c r="C22" s="40">
        <v>61871457569</v>
      </c>
      <c r="D22" s="40">
        <v>-65438074496</v>
      </c>
      <c r="E22" s="40">
        <v>-3566616927</v>
      </c>
      <c r="F22" s="44">
        <v>2216442</v>
      </c>
      <c r="G22" s="40">
        <v>61871457569</v>
      </c>
      <c r="H22" s="40">
        <v>-61748683808</v>
      </c>
      <c r="I22" s="40">
        <v>122773761</v>
      </c>
      <c r="J22" s="68"/>
    </row>
    <row r="23" spans="1:10" ht="23.1" customHeight="1">
      <c r="A23" s="39" t="s">
        <v>62</v>
      </c>
      <c r="B23" s="44">
        <v>53559436</v>
      </c>
      <c r="C23" s="40">
        <v>1145153782282</v>
      </c>
      <c r="D23" s="40">
        <v>-1137100703480</v>
      </c>
      <c r="E23" s="40">
        <v>8053078802</v>
      </c>
      <c r="F23" s="44">
        <v>53559436</v>
      </c>
      <c r="G23" s="40">
        <v>1145153782282</v>
      </c>
      <c r="H23" s="40">
        <v>-1136784456030</v>
      </c>
      <c r="I23" s="40">
        <v>8369326252</v>
      </c>
    </row>
    <row r="24" spans="1:10" ht="23.1" customHeight="1">
      <c r="A24" s="39" t="s">
        <v>273</v>
      </c>
      <c r="B24" s="44">
        <v>14940228</v>
      </c>
      <c r="C24" s="40">
        <v>240522444844</v>
      </c>
      <c r="D24" s="40">
        <v>-239999993358</v>
      </c>
      <c r="E24" s="40">
        <v>522451486</v>
      </c>
      <c r="F24" s="44">
        <v>14940228</v>
      </c>
      <c r="G24" s="40">
        <v>240522444844</v>
      </c>
      <c r="H24" s="40">
        <v>-239999993358</v>
      </c>
      <c r="I24" s="40">
        <v>522451486</v>
      </c>
    </row>
    <row r="25" spans="1:10" ht="23.1" customHeight="1">
      <c r="A25" s="39" t="s">
        <v>225</v>
      </c>
      <c r="B25" s="44">
        <v>332405</v>
      </c>
      <c r="C25" s="40">
        <v>5992470761</v>
      </c>
      <c r="D25" s="40">
        <v>-5835937360</v>
      </c>
      <c r="E25" s="40">
        <v>156533401</v>
      </c>
      <c r="F25" s="44">
        <v>332405</v>
      </c>
      <c r="G25" s="40">
        <v>5992470761</v>
      </c>
      <c r="H25" s="40">
        <v>-5741937026</v>
      </c>
      <c r="I25" s="40">
        <v>250533735</v>
      </c>
    </row>
    <row r="26" spans="1:10" ht="23.1" customHeight="1">
      <c r="A26" s="39" t="s">
        <v>63</v>
      </c>
      <c r="B26" s="44">
        <v>12481814</v>
      </c>
      <c r="C26" s="40">
        <v>182075520701</v>
      </c>
      <c r="D26" s="40">
        <v>-181411533359</v>
      </c>
      <c r="E26" s="40">
        <v>663987342</v>
      </c>
      <c r="F26" s="44">
        <v>12481814</v>
      </c>
      <c r="G26" s="40">
        <v>182075520701</v>
      </c>
      <c r="H26" s="40">
        <v>-181405942982</v>
      </c>
      <c r="I26" s="40">
        <v>669577719</v>
      </c>
    </row>
    <row r="27" spans="1:10" ht="23.1" customHeight="1">
      <c r="A27" s="39" t="s">
        <v>253</v>
      </c>
      <c r="B27" s="44">
        <v>22264131</v>
      </c>
      <c r="C27" s="40">
        <v>317716358778</v>
      </c>
      <c r="D27" s="40">
        <v>-316026222446</v>
      </c>
      <c r="E27" s="40">
        <v>1690136332</v>
      </c>
      <c r="F27" s="44">
        <v>22264131</v>
      </c>
      <c r="G27" s="40">
        <v>317716358778</v>
      </c>
      <c r="H27" s="40">
        <v>-313594191234</v>
      </c>
      <c r="I27" s="40">
        <v>4122167544</v>
      </c>
    </row>
    <row r="28" spans="1:10" ht="23.1" customHeight="1">
      <c r="A28" s="39" t="s">
        <v>42</v>
      </c>
      <c r="B28" s="44">
        <v>200</v>
      </c>
      <c r="C28" s="40">
        <v>199971000</v>
      </c>
      <c r="D28" s="40">
        <v>-214968825</v>
      </c>
      <c r="E28" s="40">
        <v>-14997825</v>
      </c>
      <c r="F28" s="44">
        <v>200</v>
      </c>
      <c r="G28" s="40">
        <v>199971000</v>
      </c>
      <c r="H28" s="40">
        <v>-214968825</v>
      </c>
      <c r="I28" s="40">
        <v>-14997825</v>
      </c>
    </row>
    <row r="29" spans="1:10" ht="23.1" customHeight="1">
      <c r="A29" s="39" t="s">
        <v>46</v>
      </c>
      <c r="B29" s="44">
        <v>5000</v>
      </c>
      <c r="C29" s="40">
        <v>4702543034</v>
      </c>
      <c r="D29" s="40">
        <v>-4702543034</v>
      </c>
      <c r="E29" s="40">
        <v>0</v>
      </c>
      <c r="F29" s="44">
        <v>5000</v>
      </c>
      <c r="G29" s="40">
        <v>4702543034</v>
      </c>
      <c r="H29" s="40">
        <v>-4699173987</v>
      </c>
      <c r="I29" s="40">
        <v>3369047</v>
      </c>
    </row>
    <row r="30" spans="1:10" ht="23.1" customHeight="1">
      <c r="A30" s="39" t="s">
        <v>50</v>
      </c>
      <c r="B30" s="44">
        <v>5000</v>
      </c>
      <c r="C30" s="40">
        <v>4861794938</v>
      </c>
      <c r="D30" s="40">
        <v>-4861794938</v>
      </c>
      <c r="E30" s="40">
        <v>0</v>
      </c>
      <c r="F30" s="44">
        <v>5000</v>
      </c>
      <c r="G30" s="40">
        <v>4861794938</v>
      </c>
      <c r="H30" s="40">
        <v>-4838439587</v>
      </c>
      <c r="I30" s="40">
        <v>23355351</v>
      </c>
    </row>
    <row r="31" spans="1:10" ht="23.1" customHeight="1">
      <c r="A31" s="39" t="s">
        <v>53</v>
      </c>
      <c r="B31" s="44">
        <v>5000</v>
      </c>
      <c r="C31" s="40">
        <v>4999275000</v>
      </c>
      <c r="D31" s="40">
        <v>-4999275000</v>
      </c>
      <c r="E31" s="40">
        <v>0</v>
      </c>
      <c r="F31" s="44">
        <v>5000</v>
      </c>
      <c r="G31" s="40">
        <v>4999275000</v>
      </c>
      <c r="H31" s="40">
        <v>-5003625000</v>
      </c>
      <c r="I31" s="40">
        <v>-4350000</v>
      </c>
    </row>
    <row r="32" spans="1:10" ht="23.1" customHeight="1">
      <c r="A32" s="39" t="s">
        <v>250</v>
      </c>
      <c r="B32" s="44">
        <v>5000</v>
      </c>
      <c r="C32" s="40">
        <v>4999275000</v>
      </c>
      <c r="D32" s="40">
        <v>-4999275000</v>
      </c>
      <c r="E32" s="40">
        <v>0</v>
      </c>
      <c r="F32" s="44">
        <v>5000</v>
      </c>
      <c r="G32" s="40">
        <v>4999275000</v>
      </c>
      <c r="H32" s="40">
        <v>-5000725000</v>
      </c>
      <c r="I32" s="40">
        <v>-1450000</v>
      </c>
    </row>
    <row r="33" spans="1:9" ht="23.1" customHeight="1">
      <c r="A33" s="39" t="s">
        <v>57</v>
      </c>
      <c r="B33" s="44">
        <v>4902</v>
      </c>
      <c r="C33" s="40">
        <v>17343364610</v>
      </c>
      <c r="D33" s="40">
        <v>-17207621281</v>
      </c>
      <c r="E33" s="40">
        <v>135743329</v>
      </c>
      <c r="F33" s="44">
        <v>4902</v>
      </c>
      <c r="G33" s="40">
        <v>17343364610</v>
      </c>
      <c r="H33" s="40">
        <v>-15442567094</v>
      </c>
      <c r="I33" s="40">
        <v>1900797516</v>
      </c>
    </row>
    <row r="34" spans="1:9" ht="23.1" customHeight="1">
      <c r="A34" s="39" t="s">
        <v>30</v>
      </c>
      <c r="B34" s="44"/>
      <c r="C34" s="44">
        <f>SUBTOTAL(109,C7:C33)</f>
        <v>39793784434705</v>
      </c>
      <c r="D34" s="44">
        <f t="shared" ref="D34:I34" si="0">SUBTOTAL(109,D7:D33)</f>
        <v>-35865180301689</v>
      </c>
      <c r="E34" s="44">
        <f t="shared" si="0"/>
        <v>3928604133016</v>
      </c>
      <c r="F34" s="44">
        <f t="shared" si="0"/>
        <v>13341504309</v>
      </c>
      <c r="G34" s="44">
        <f t="shared" si="0"/>
        <v>39793784434705</v>
      </c>
      <c r="H34" s="44">
        <f t="shared" si="0"/>
        <v>-36264188925765</v>
      </c>
      <c r="I34" s="44">
        <f t="shared" si="0"/>
        <v>3529595508940</v>
      </c>
    </row>
    <row r="36" spans="1:9">
      <c r="A36" s="200" t="s">
        <v>201</v>
      </c>
      <c r="B36" s="200"/>
      <c r="C36" s="200"/>
      <c r="D36" s="200"/>
      <c r="E36" s="200"/>
      <c r="F36" s="200"/>
      <c r="G36" s="200"/>
      <c r="H36" s="200"/>
      <c r="I36" s="200"/>
    </row>
  </sheetData>
  <mergeCells count="7">
    <mergeCell ref="A36:I36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59" orientation="landscape" horizontalDpi="4294967295" verticalDpi="4294967295" r:id="rId1"/>
  <headerFooter differentOddEven="1" differentFirst="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5"/>
  <sheetViews>
    <sheetView rightToLeft="1" view="pageBreakPreview" zoomScale="106" zoomScaleNormal="100" zoomScaleSheetLayoutView="106" workbookViewId="0">
      <selection activeCell="B6" sqref="B6:E6"/>
    </sheetView>
  </sheetViews>
  <sheetFormatPr defaultColWidth="9" defaultRowHeight="18.75"/>
  <cols>
    <col min="1" max="1" width="32.25" style="37" customWidth="1"/>
    <col min="2" max="9" width="22.75" style="37" customWidth="1"/>
    <col min="10" max="10" width="9" style="6" customWidth="1"/>
    <col min="11" max="16384" width="9" style="6"/>
  </cols>
  <sheetData>
    <row r="1" spans="1:18" ht="21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8" ht="21">
      <c r="A2" s="188" t="s">
        <v>169</v>
      </c>
      <c r="B2" s="188"/>
      <c r="C2" s="188"/>
      <c r="D2" s="188"/>
      <c r="E2" s="188"/>
      <c r="F2" s="188"/>
      <c r="G2" s="188"/>
      <c r="H2" s="188"/>
      <c r="I2" s="188"/>
    </row>
    <row r="3" spans="1:18" ht="21">
      <c r="A3" s="188" t="s">
        <v>296</v>
      </c>
      <c r="B3" s="188"/>
      <c r="C3" s="188"/>
      <c r="D3" s="188"/>
      <c r="E3" s="188"/>
      <c r="F3" s="188"/>
      <c r="G3" s="188"/>
      <c r="H3" s="188"/>
      <c r="I3" s="188"/>
    </row>
    <row r="4" spans="1:18" ht="21">
      <c r="A4" s="193" t="s">
        <v>258</v>
      </c>
      <c r="B4" s="193"/>
      <c r="C4" s="193"/>
      <c r="D4" s="193"/>
      <c r="E4" s="193"/>
      <c r="F4" s="193"/>
      <c r="G4" s="193"/>
      <c r="H4" s="193"/>
      <c r="I4" s="193"/>
    </row>
    <row r="6" spans="1:18" ht="19.5" customHeight="1">
      <c r="A6" s="66"/>
      <c r="B6" s="195" t="s">
        <v>297</v>
      </c>
      <c r="C6" s="195"/>
      <c r="D6" s="195"/>
      <c r="E6" s="195"/>
      <c r="F6" s="195" t="s">
        <v>298</v>
      </c>
      <c r="G6" s="195"/>
      <c r="H6" s="195"/>
      <c r="I6" s="195"/>
    </row>
    <row r="7" spans="1:18" ht="20.25" customHeight="1">
      <c r="A7" s="203"/>
      <c r="B7" s="201" t="s">
        <v>204</v>
      </c>
      <c r="C7" s="201" t="s">
        <v>205</v>
      </c>
      <c r="D7" s="201" t="s">
        <v>206</v>
      </c>
      <c r="E7" s="201" t="s">
        <v>30</v>
      </c>
      <c r="F7" s="201" t="s">
        <v>204</v>
      </c>
      <c r="G7" s="201" t="s">
        <v>205</v>
      </c>
      <c r="H7" s="201" t="s">
        <v>206</v>
      </c>
      <c r="I7" s="201" t="s">
        <v>30</v>
      </c>
    </row>
    <row r="8" spans="1:18" ht="20.25" customHeight="1">
      <c r="A8" s="204"/>
      <c r="B8" s="202"/>
      <c r="C8" s="202"/>
      <c r="D8" s="202"/>
      <c r="E8" s="202"/>
      <c r="F8" s="202"/>
      <c r="G8" s="202"/>
      <c r="H8" s="202"/>
      <c r="I8" s="202"/>
    </row>
    <row r="9" spans="1:18">
      <c r="A9" s="204"/>
      <c r="B9" s="64" t="s">
        <v>207</v>
      </c>
      <c r="C9" s="64" t="s">
        <v>208</v>
      </c>
      <c r="D9" s="64" t="s">
        <v>209</v>
      </c>
      <c r="E9" s="195"/>
      <c r="F9" s="64" t="s">
        <v>209</v>
      </c>
      <c r="G9" s="64" t="s">
        <v>209</v>
      </c>
      <c r="H9" s="64" t="s">
        <v>209</v>
      </c>
      <c r="I9" s="195"/>
    </row>
    <row r="10" spans="1:18" ht="23.1" customHeight="1">
      <c r="A10" s="139" t="s">
        <v>42</v>
      </c>
      <c r="B10" s="120">
        <v>2980003</v>
      </c>
      <c r="C10" s="120">
        <v>-14997825</v>
      </c>
      <c r="D10" s="120">
        <v>0</v>
      </c>
      <c r="E10" s="120">
        <v>-12017822</v>
      </c>
      <c r="F10" s="120">
        <v>18196495</v>
      </c>
      <c r="G10" s="120">
        <v>-14997825</v>
      </c>
      <c r="H10" s="120">
        <v>0</v>
      </c>
      <c r="I10" s="120">
        <v>3198670</v>
      </c>
    </row>
    <row r="11" spans="1:18" ht="23.1" customHeight="1">
      <c r="A11" s="140" t="s">
        <v>46</v>
      </c>
      <c r="B11" s="125">
        <v>73770480</v>
      </c>
      <c r="C11" s="125">
        <v>0</v>
      </c>
      <c r="D11" s="125">
        <v>0</v>
      </c>
      <c r="E11" s="125">
        <v>73770480</v>
      </c>
      <c r="F11" s="125">
        <v>454917960</v>
      </c>
      <c r="G11" s="125">
        <v>3369047</v>
      </c>
      <c r="H11" s="125">
        <v>0</v>
      </c>
      <c r="I11" s="120">
        <v>458287007</v>
      </c>
    </row>
    <row r="12" spans="1:18" ht="23.1" customHeight="1">
      <c r="A12" s="140" t="s">
        <v>50</v>
      </c>
      <c r="B12" s="125">
        <v>97162172</v>
      </c>
      <c r="C12" s="125">
        <v>0</v>
      </c>
      <c r="D12" s="125">
        <v>0</v>
      </c>
      <c r="E12" s="125">
        <v>97162172</v>
      </c>
      <c r="F12" s="125">
        <v>583275800</v>
      </c>
      <c r="G12" s="125">
        <v>23355351</v>
      </c>
      <c r="H12" s="125">
        <v>0</v>
      </c>
      <c r="I12" s="120">
        <v>606631151</v>
      </c>
    </row>
    <row r="13" spans="1:18" ht="23.1" customHeight="1">
      <c r="A13" s="140" t="s">
        <v>57</v>
      </c>
      <c r="B13" s="125">
        <v>0</v>
      </c>
      <c r="C13" s="125">
        <v>135743329</v>
      </c>
      <c r="D13" s="125">
        <v>387760</v>
      </c>
      <c r="E13" s="125">
        <v>136131089</v>
      </c>
      <c r="F13" s="125">
        <v>0</v>
      </c>
      <c r="G13" s="125">
        <v>1900797516</v>
      </c>
      <c r="H13" s="125">
        <v>875666</v>
      </c>
      <c r="I13" s="120">
        <v>1901673182</v>
      </c>
      <c r="R13" s="8"/>
    </row>
    <row r="14" spans="1:18" ht="23.1" customHeight="1">
      <c r="A14" s="140" t="s">
        <v>53</v>
      </c>
      <c r="B14" s="125">
        <v>15121738151</v>
      </c>
      <c r="C14" s="125">
        <v>0</v>
      </c>
      <c r="D14" s="125">
        <v>0</v>
      </c>
      <c r="E14" s="125">
        <v>15121738151</v>
      </c>
      <c r="F14" s="125">
        <v>160356391704</v>
      </c>
      <c r="G14" s="125">
        <v>-4350000</v>
      </c>
      <c r="H14" s="125">
        <v>0</v>
      </c>
      <c r="I14" s="120">
        <v>160352041704</v>
      </c>
    </row>
    <row r="15" spans="1:18" ht="23.1" customHeight="1">
      <c r="A15" s="140" t="s">
        <v>192</v>
      </c>
      <c r="B15" s="125">
        <v>6625659270</v>
      </c>
      <c r="C15" s="125">
        <v>0</v>
      </c>
      <c r="D15" s="125">
        <v>0</v>
      </c>
      <c r="E15" s="125">
        <v>6625659270</v>
      </c>
      <c r="F15" s="125">
        <v>54929513166</v>
      </c>
      <c r="G15" s="125">
        <v>0</v>
      </c>
      <c r="H15" s="125">
        <v>0</v>
      </c>
      <c r="I15" s="120">
        <v>54929513166</v>
      </c>
    </row>
    <row r="16" spans="1:18" ht="23.1" customHeight="1">
      <c r="A16" s="140" t="s">
        <v>56</v>
      </c>
      <c r="B16" s="125">
        <v>17381615610</v>
      </c>
      <c r="C16" s="125">
        <v>0</v>
      </c>
      <c r="D16" s="125">
        <v>0</v>
      </c>
      <c r="E16" s="125">
        <v>17381615610</v>
      </c>
      <c r="F16" s="125">
        <v>129011142115</v>
      </c>
      <c r="G16" s="125">
        <v>0</v>
      </c>
      <c r="H16" s="125">
        <v>0</v>
      </c>
      <c r="I16" s="120">
        <v>129011142115</v>
      </c>
    </row>
    <row r="17" spans="1:9" ht="23.1" customHeight="1">
      <c r="A17" s="140" t="s">
        <v>222</v>
      </c>
      <c r="B17" s="125">
        <v>7384615380</v>
      </c>
      <c r="C17" s="125">
        <v>0</v>
      </c>
      <c r="D17" s="125">
        <v>0</v>
      </c>
      <c r="E17" s="125">
        <v>7384615380</v>
      </c>
      <c r="F17" s="125">
        <v>58307692290</v>
      </c>
      <c r="G17" s="125">
        <v>0</v>
      </c>
      <c r="H17" s="125">
        <v>0</v>
      </c>
      <c r="I17" s="120">
        <v>58307692290</v>
      </c>
    </row>
    <row r="18" spans="1:9" ht="23.1" customHeight="1">
      <c r="A18" s="140" t="s">
        <v>250</v>
      </c>
      <c r="B18" s="125">
        <v>13170371895</v>
      </c>
      <c r="C18" s="125">
        <v>0</v>
      </c>
      <c r="D18" s="125">
        <v>0</v>
      </c>
      <c r="E18" s="125">
        <v>13170371895</v>
      </c>
      <c r="F18" s="125">
        <v>68621459093</v>
      </c>
      <c r="G18" s="125">
        <v>-1450000</v>
      </c>
      <c r="H18" s="125">
        <v>0</v>
      </c>
      <c r="I18" s="120">
        <v>68620009093</v>
      </c>
    </row>
    <row r="19" spans="1:9" ht="23.1" customHeight="1">
      <c r="A19" s="140" t="s">
        <v>270</v>
      </c>
      <c r="B19" s="125">
        <v>9082126273</v>
      </c>
      <c r="C19" s="125">
        <v>0</v>
      </c>
      <c r="D19" s="125">
        <v>0</v>
      </c>
      <c r="E19" s="125">
        <v>9082126273</v>
      </c>
      <c r="F19" s="125">
        <v>9082126273</v>
      </c>
      <c r="G19" s="125">
        <v>0</v>
      </c>
      <c r="H19" s="125">
        <v>0</v>
      </c>
      <c r="I19" s="120">
        <v>9082126273</v>
      </c>
    </row>
    <row r="20" spans="1:9" ht="23.1" customHeight="1">
      <c r="A20" s="140" t="s">
        <v>30</v>
      </c>
      <c r="B20" s="125">
        <f>SUBTOTAL(109,B10:B19)</f>
        <v>68940039234</v>
      </c>
      <c r="C20" s="125">
        <f t="shared" ref="C20:I20" si="0">SUBTOTAL(109,C10:C19)</f>
        <v>120745504</v>
      </c>
      <c r="D20" s="125">
        <f t="shared" si="0"/>
        <v>387760</v>
      </c>
      <c r="E20" s="125">
        <f t="shared" si="0"/>
        <v>69061172498</v>
      </c>
      <c r="F20" s="125">
        <f t="shared" si="0"/>
        <v>481364714896</v>
      </c>
      <c r="G20" s="125">
        <f t="shared" si="0"/>
        <v>1906724089</v>
      </c>
      <c r="H20" s="125">
        <f t="shared" si="0"/>
        <v>875666</v>
      </c>
      <c r="I20" s="125">
        <f t="shared" si="0"/>
        <v>483272314651</v>
      </c>
    </row>
    <row r="21" spans="1:9" ht="23.1" customHeight="1">
      <c r="A21" s="62" t="s">
        <v>31</v>
      </c>
      <c r="B21" s="55"/>
      <c r="C21" s="55"/>
      <c r="D21" s="55"/>
      <c r="E21" s="55"/>
      <c r="F21" s="55"/>
      <c r="G21" s="55"/>
      <c r="H21" s="55"/>
      <c r="I21" s="55"/>
    </row>
    <row r="22" spans="1:9">
      <c r="I22" s="46"/>
    </row>
    <row r="23" spans="1:9">
      <c r="I23" s="46"/>
    </row>
    <row r="24" spans="1:9">
      <c r="I24" s="46"/>
    </row>
    <row r="25" spans="1:9">
      <c r="I25" s="46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scale="54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9"/>
  <sheetViews>
    <sheetView rightToLeft="1" view="pageBreakPreview" zoomScale="106" zoomScaleNormal="100" zoomScaleSheetLayoutView="106" workbookViewId="0">
      <selection activeCell="A5" sqref="A5:K5"/>
    </sheetView>
  </sheetViews>
  <sheetFormatPr defaultColWidth="9" defaultRowHeight="18"/>
  <cols>
    <col min="1" max="1" width="20.25" style="30" customWidth="1"/>
    <col min="2" max="2" width="13" style="30" customWidth="1"/>
    <col min="3" max="3" width="16.25" style="30" customWidth="1"/>
    <col min="4" max="4" width="15.125" style="30" customWidth="1"/>
    <col min="5" max="5" width="16.5" style="30" customWidth="1"/>
    <col min="6" max="6" width="16.875" style="30" customWidth="1"/>
    <col min="7" max="7" width="16.125" style="30" customWidth="1"/>
    <col min="8" max="8" width="16.5" style="30" customWidth="1"/>
    <col min="9" max="9" width="18.125" style="30" customWidth="1"/>
    <col min="10" max="10" width="16.5" style="30" customWidth="1"/>
    <col min="11" max="11" width="16.875" style="30" customWidth="1"/>
    <col min="12" max="16384" width="9" style="5"/>
  </cols>
  <sheetData>
    <row r="1" spans="1:16" ht="19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6" ht="19.5">
      <c r="A2" s="168" t="s">
        <v>169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6" ht="19.5">
      <c r="A3" s="168" t="s">
        <v>296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5" spans="1:16">
      <c r="A5" s="208" t="s">
        <v>210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7" spans="1:16" ht="19.5" customHeight="1" thickBot="1">
      <c r="A7" s="31"/>
      <c r="B7" s="207" t="s">
        <v>297</v>
      </c>
      <c r="C7" s="207"/>
      <c r="D7" s="207"/>
      <c r="E7" s="207"/>
      <c r="F7" s="207"/>
      <c r="G7" s="207" t="s">
        <v>298</v>
      </c>
      <c r="H7" s="207"/>
      <c r="I7" s="207"/>
      <c r="J7" s="207"/>
      <c r="K7" s="207"/>
    </row>
    <row r="8" spans="1:16" ht="19.5" customHeight="1">
      <c r="A8" s="172" t="s">
        <v>211</v>
      </c>
      <c r="B8" s="205" t="s">
        <v>185</v>
      </c>
      <c r="C8" s="205" t="s">
        <v>205</v>
      </c>
      <c r="D8" s="205" t="s">
        <v>206</v>
      </c>
      <c r="E8" s="205" t="s">
        <v>30</v>
      </c>
      <c r="F8" s="205"/>
      <c r="G8" s="205" t="s">
        <v>185</v>
      </c>
      <c r="H8" s="205" t="s">
        <v>205</v>
      </c>
      <c r="I8" s="205" t="s">
        <v>206</v>
      </c>
      <c r="J8" s="205" t="s">
        <v>30</v>
      </c>
      <c r="K8" s="205"/>
    </row>
    <row r="9" spans="1:16" ht="18.75" customHeight="1" thickBot="1">
      <c r="A9" s="172"/>
      <c r="B9" s="206"/>
      <c r="C9" s="206"/>
      <c r="D9" s="206"/>
      <c r="E9" s="207"/>
      <c r="F9" s="207"/>
      <c r="G9" s="206"/>
      <c r="H9" s="206"/>
      <c r="I9" s="206"/>
      <c r="J9" s="206"/>
      <c r="K9" s="207"/>
    </row>
    <row r="10" spans="1:16" ht="28.5" customHeight="1" thickBot="1">
      <c r="A10" s="170"/>
      <c r="B10" s="56"/>
      <c r="C10" s="56"/>
      <c r="D10" s="56"/>
      <c r="E10" s="57" t="s">
        <v>71</v>
      </c>
      <c r="F10" s="57" t="s">
        <v>212</v>
      </c>
      <c r="G10" s="56"/>
      <c r="H10" s="56"/>
      <c r="I10" s="56"/>
      <c r="J10" s="138" t="s">
        <v>71</v>
      </c>
      <c r="K10" s="57" t="s">
        <v>212</v>
      </c>
    </row>
    <row r="11" spans="1:16" ht="23.1" customHeight="1">
      <c r="A11" s="132" t="s">
        <v>16</v>
      </c>
      <c r="B11" s="133">
        <v>326373007</v>
      </c>
      <c r="C11" s="133">
        <v>8941091073</v>
      </c>
      <c r="D11" s="133">
        <v>0</v>
      </c>
      <c r="E11" s="133">
        <v>9267464080</v>
      </c>
      <c r="F11" s="142">
        <v>0.23</v>
      </c>
      <c r="G11" s="133">
        <v>2434800400</v>
      </c>
      <c r="H11" s="133">
        <v>-22261492059</v>
      </c>
      <c r="I11" s="133">
        <v>0</v>
      </c>
      <c r="J11" s="133">
        <v>-19826691659</v>
      </c>
      <c r="K11" s="133">
        <f>J11/درآمدها!$C$13</f>
        <v>-3.3294713930084752E-3</v>
      </c>
    </row>
    <row r="12" spans="1:16" ht="23.1" customHeight="1">
      <c r="A12" s="134" t="s">
        <v>17</v>
      </c>
      <c r="B12" s="135">
        <v>512500966</v>
      </c>
      <c r="C12" s="135">
        <v>7553059509</v>
      </c>
      <c r="D12" s="135">
        <v>0</v>
      </c>
      <c r="E12" s="135">
        <v>8065560475</v>
      </c>
      <c r="F12" s="142">
        <v>0.2</v>
      </c>
      <c r="G12" s="135">
        <v>512500966</v>
      </c>
      <c r="H12" s="135">
        <v>-12124648160</v>
      </c>
      <c r="I12" s="135">
        <v>0</v>
      </c>
      <c r="J12" s="133">
        <v>-11612147194</v>
      </c>
      <c r="K12" s="133">
        <f>J12/درآمدها!$C$13</f>
        <v>-1.9500132729545182E-3</v>
      </c>
    </row>
    <row r="13" spans="1:16" ht="23.1" customHeight="1">
      <c r="A13" s="134" t="s">
        <v>18</v>
      </c>
      <c r="B13" s="135">
        <v>0</v>
      </c>
      <c r="C13" s="135">
        <v>310653746604</v>
      </c>
      <c r="D13" s="135">
        <v>0</v>
      </c>
      <c r="E13" s="135">
        <v>310653746604</v>
      </c>
      <c r="F13" s="142">
        <v>7.59</v>
      </c>
      <c r="G13" s="135">
        <v>10028710420</v>
      </c>
      <c r="H13" s="135">
        <v>100210886003</v>
      </c>
      <c r="I13" s="135">
        <v>0</v>
      </c>
      <c r="J13" s="133">
        <v>110239596423</v>
      </c>
      <c r="K13" s="133">
        <f>J13/درآمدها!$C$13</f>
        <v>1.8512396771983203E-2</v>
      </c>
      <c r="P13" s="9"/>
    </row>
    <row r="14" spans="1:16" ht="23.1" customHeight="1">
      <c r="A14" s="134" t="s">
        <v>19</v>
      </c>
      <c r="B14" s="135">
        <v>115293203</v>
      </c>
      <c r="C14" s="135">
        <v>4412885779</v>
      </c>
      <c r="D14" s="135">
        <v>826937205</v>
      </c>
      <c r="E14" s="135">
        <v>5355116187</v>
      </c>
      <c r="F14" s="142">
        <v>0.13</v>
      </c>
      <c r="G14" s="135">
        <v>1088287860</v>
      </c>
      <c r="H14" s="135">
        <v>2746956324</v>
      </c>
      <c r="I14" s="99">
        <v>866386802</v>
      </c>
      <c r="J14" s="133">
        <v>4701630986</v>
      </c>
      <c r="K14" s="133">
        <f>J14/درآمدها!$C$13</f>
        <v>7.8953897793953838E-4</v>
      </c>
    </row>
    <row r="15" spans="1:16" ht="23.1" customHeight="1">
      <c r="A15" s="134" t="s">
        <v>20</v>
      </c>
      <c r="B15" s="135">
        <v>73319341</v>
      </c>
      <c r="C15" s="135">
        <v>7459754721</v>
      </c>
      <c r="D15" s="135">
        <v>0</v>
      </c>
      <c r="E15" s="135">
        <v>7533074062</v>
      </c>
      <c r="F15" s="142">
        <v>0.18</v>
      </c>
      <c r="G15" s="135">
        <v>4008123989</v>
      </c>
      <c r="H15" s="135">
        <v>7849807256</v>
      </c>
      <c r="I15" s="99">
        <v>-109966354</v>
      </c>
      <c r="J15" s="133">
        <v>11747964891</v>
      </c>
      <c r="K15" s="133">
        <f>J15/درآمدها!$C$13</f>
        <v>1.9728209679851978E-3</v>
      </c>
    </row>
    <row r="16" spans="1:16" ht="23.1" customHeight="1">
      <c r="A16" s="134" t="s">
        <v>21</v>
      </c>
      <c r="B16" s="135">
        <v>5921193166</v>
      </c>
      <c r="C16" s="135">
        <v>7548221171</v>
      </c>
      <c r="D16" s="135">
        <v>0</v>
      </c>
      <c r="E16" s="135">
        <v>13469414337</v>
      </c>
      <c r="F16" s="142">
        <v>0.33</v>
      </c>
      <c r="G16" s="135">
        <v>5921193166</v>
      </c>
      <c r="H16" s="135">
        <v>-639074927</v>
      </c>
      <c r="I16" s="99">
        <v>116982405</v>
      </c>
      <c r="J16" s="133">
        <v>5399100644</v>
      </c>
      <c r="K16" s="133">
        <f>J16/درآمدها!$C$13</f>
        <v>9.0666418035565994E-4</v>
      </c>
    </row>
    <row r="17" spans="1:11" ht="23.1" customHeight="1">
      <c r="A17" s="134" t="s">
        <v>22</v>
      </c>
      <c r="B17" s="135">
        <v>0</v>
      </c>
      <c r="C17" s="135">
        <v>69711371284</v>
      </c>
      <c r="D17" s="135">
        <v>-12031561972</v>
      </c>
      <c r="E17" s="135">
        <v>57679809312</v>
      </c>
      <c r="F17" s="142">
        <v>1.41</v>
      </c>
      <c r="G17" s="135">
        <v>0</v>
      </c>
      <c r="H17" s="135">
        <v>-230883832030</v>
      </c>
      <c r="I17" s="99">
        <v>-17723315373</v>
      </c>
      <c r="J17" s="133">
        <v>-248607147403</v>
      </c>
      <c r="K17" s="133">
        <f>J17/درآمدها!$C$13</f>
        <v>-4.1748285574411258E-2</v>
      </c>
    </row>
    <row r="18" spans="1:11" ht="23.1" customHeight="1">
      <c r="A18" s="134" t="s">
        <v>23</v>
      </c>
      <c r="B18" s="135">
        <v>0</v>
      </c>
      <c r="C18" s="135">
        <v>614408529</v>
      </c>
      <c r="D18" s="135">
        <v>0</v>
      </c>
      <c r="E18" s="135">
        <v>614408529</v>
      </c>
      <c r="F18" s="142">
        <v>0.02</v>
      </c>
      <c r="G18" s="135">
        <v>8456536500</v>
      </c>
      <c r="H18" s="135">
        <v>-89924347721</v>
      </c>
      <c r="I18" s="99">
        <v>-1484831040</v>
      </c>
      <c r="J18" s="133">
        <v>-82952642261</v>
      </c>
      <c r="K18" s="133">
        <f>J18/درآمدها!$C$13</f>
        <v>-1.3930132880091177E-2</v>
      </c>
    </row>
    <row r="19" spans="1:11" ht="23.1" customHeight="1">
      <c r="A19" s="134" t="s">
        <v>24</v>
      </c>
      <c r="B19" s="135">
        <v>126515093113</v>
      </c>
      <c r="C19" s="135">
        <v>179528001689</v>
      </c>
      <c r="D19" s="135">
        <v>-113128623</v>
      </c>
      <c r="E19" s="135">
        <v>305929966179</v>
      </c>
      <c r="F19" s="142">
        <v>7.47</v>
      </c>
      <c r="G19" s="135">
        <v>126515093113</v>
      </c>
      <c r="H19" s="135">
        <v>-282350971414</v>
      </c>
      <c r="I19" s="99">
        <v>-113128623</v>
      </c>
      <c r="J19" s="133">
        <v>-155949006924</v>
      </c>
      <c r="K19" s="133">
        <f>J19/درآمدها!$C$13</f>
        <v>-2.6188320585791916E-2</v>
      </c>
    </row>
    <row r="20" spans="1:11" ht="23.1" customHeight="1">
      <c r="A20" s="134" t="s">
        <v>25</v>
      </c>
      <c r="B20" s="135">
        <v>0</v>
      </c>
      <c r="C20" s="135">
        <v>1933027176</v>
      </c>
      <c r="D20" s="135">
        <v>0</v>
      </c>
      <c r="E20" s="135">
        <v>1933027176</v>
      </c>
      <c r="F20" s="142">
        <v>0.05</v>
      </c>
      <c r="G20" s="135">
        <v>0</v>
      </c>
      <c r="H20" s="135">
        <v>-260958668757</v>
      </c>
      <c r="I20" s="99">
        <v>0</v>
      </c>
      <c r="J20" s="133">
        <v>-260958668757</v>
      </c>
      <c r="K20" s="133">
        <f>J20/درآمدها!$C$13</f>
        <v>-4.3822461020096806E-2</v>
      </c>
    </row>
    <row r="21" spans="1:11" ht="23.1" customHeight="1">
      <c r="A21" s="134" t="s">
        <v>26</v>
      </c>
      <c r="B21" s="135">
        <v>1120226825</v>
      </c>
      <c r="C21" s="135">
        <v>4580458062</v>
      </c>
      <c r="D21" s="135">
        <v>0</v>
      </c>
      <c r="E21" s="135">
        <v>5700684887</v>
      </c>
      <c r="F21" s="142">
        <v>0.14000000000000001</v>
      </c>
      <c r="G21" s="135">
        <v>1120226825</v>
      </c>
      <c r="H21" s="135">
        <v>2681243743</v>
      </c>
      <c r="I21" s="99">
        <v>0</v>
      </c>
      <c r="J21" s="133">
        <v>3801470568</v>
      </c>
      <c r="K21" s="133">
        <f>J21/درآمدها!$C$13</f>
        <v>6.3837617113363912E-4</v>
      </c>
    </row>
    <row r="22" spans="1:11" ht="23.1" customHeight="1">
      <c r="A22" s="134" t="s">
        <v>27</v>
      </c>
      <c r="B22" s="135">
        <v>0</v>
      </c>
      <c r="C22" s="135">
        <v>3396468018219</v>
      </c>
      <c r="D22" s="135">
        <v>2284617376</v>
      </c>
      <c r="E22" s="135">
        <v>3398752635595</v>
      </c>
      <c r="F22" s="142">
        <v>83.02</v>
      </c>
      <c r="G22" s="135">
        <v>569184577300</v>
      </c>
      <c r="H22" s="135">
        <v>4787832694097</v>
      </c>
      <c r="I22" s="99">
        <v>953397433330</v>
      </c>
      <c r="J22" s="133">
        <v>6310414704727</v>
      </c>
      <c r="K22" s="133">
        <f>J22/درآمدها!$C$13</f>
        <v>1.0597000043560605</v>
      </c>
    </row>
    <row r="23" spans="1:11" ht="23.1" customHeight="1">
      <c r="A23" s="134" t="s">
        <v>28</v>
      </c>
      <c r="B23" s="135">
        <v>0</v>
      </c>
      <c r="C23" s="135">
        <v>-131756288311</v>
      </c>
      <c r="D23" s="135">
        <v>0</v>
      </c>
      <c r="E23" s="135">
        <v>-131756288311</v>
      </c>
      <c r="F23" s="142">
        <v>-3.22</v>
      </c>
      <c r="G23" s="135">
        <v>0</v>
      </c>
      <c r="H23" s="135">
        <v>-545285200198</v>
      </c>
      <c r="I23" s="99">
        <v>-239813</v>
      </c>
      <c r="J23" s="133">
        <v>-545285440011</v>
      </c>
      <c r="K23" s="133">
        <f>J23/درآمدها!$C$13</f>
        <v>-9.1569098100970442E-2</v>
      </c>
    </row>
    <row r="24" spans="1:11" ht="23.1" customHeight="1">
      <c r="A24" s="134" t="s">
        <v>29</v>
      </c>
      <c r="B24" s="135">
        <v>0</v>
      </c>
      <c r="C24" s="135">
        <v>44203936487</v>
      </c>
      <c r="D24" s="135">
        <v>0</v>
      </c>
      <c r="E24" s="135">
        <v>44203936487</v>
      </c>
      <c r="F24" s="142">
        <v>1.08</v>
      </c>
      <c r="G24" s="135">
        <v>0</v>
      </c>
      <c r="H24" s="135">
        <v>47832697758</v>
      </c>
      <c r="I24" s="99">
        <v>1124777239</v>
      </c>
      <c r="J24" s="133">
        <v>48957474997</v>
      </c>
      <c r="K24" s="133">
        <f>J24/درآمدها!$C$13</f>
        <v>8.221367199325303E-3</v>
      </c>
    </row>
    <row r="25" spans="1:11" ht="23.1" customHeight="1" thickBot="1">
      <c r="A25" s="134" t="s">
        <v>30</v>
      </c>
      <c r="B25" s="99">
        <f>SUBTOTAL(109,B11:B24)</f>
        <v>134583999621</v>
      </c>
      <c r="C25" s="99">
        <f>SUM(C11:C24)</f>
        <v>3911851691992</v>
      </c>
      <c r="D25" s="99">
        <f t="shared" ref="D25:E25" si="0">SUM(D11:D24)</f>
        <v>-9033136014</v>
      </c>
      <c r="E25" s="99">
        <f t="shared" si="0"/>
        <v>4037402555599</v>
      </c>
      <c r="F25" s="143">
        <f>SUM(F11:F24)</f>
        <v>98.63</v>
      </c>
      <c r="G25" s="99">
        <f>SUBTOTAL(109,G11:G24)</f>
        <v>729270050539</v>
      </c>
      <c r="H25" s="99">
        <f>SUBTOTAL(109,H11:H24)</f>
        <v>3504726049915</v>
      </c>
      <c r="I25" s="99">
        <f>SUBTOTAL(109,I11:I24)</f>
        <v>936074098573</v>
      </c>
      <c r="J25" s="99">
        <f>SUBTOTAL(109,J11:J24)</f>
        <v>5170070199027</v>
      </c>
      <c r="K25" s="141">
        <f>SUBTOTAL(109,K11:K24)</f>
        <v>0.86820338579745837</v>
      </c>
    </row>
    <row r="26" spans="1:11" ht="23.1" customHeight="1">
      <c r="A26" s="17" t="s">
        <v>31</v>
      </c>
      <c r="B26" s="54"/>
      <c r="C26" s="54"/>
      <c r="D26" s="54"/>
      <c r="E26" s="54"/>
      <c r="F26" s="58"/>
      <c r="G26" s="54"/>
      <c r="H26" s="54"/>
      <c r="I26" s="54"/>
      <c r="J26" s="54"/>
      <c r="K26" s="54"/>
    </row>
    <row r="27" spans="1:11">
      <c r="I27" s="71"/>
    </row>
    <row r="28" spans="1:11">
      <c r="I28" s="71"/>
    </row>
    <row r="29" spans="1:11">
      <c r="G29" s="131"/>
      <c r="I29" s="71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scale="58" orientation="landscape" horizontalDpi="4294967295" verticalDpi="4294967295" r:id="rId1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R26"/>
  <sheetViews>
    <sheetView rightToLeft="1" view="pageBreakPreview" zoomScale="106" zoomScaleNormal="100" zoomScaleSheetLayoutView="106" workbookViewId="0">
      <selection activeCell="E8" sqref="E8:F8"/>
    </sheetView>
  </sheetViews>
  <sheetFormatPr defaultColWidth="9" defaultRowHeight="18.75"/>
  <cols>
    <col min="1" max="1" width="29" style="37" customWidth="1"/>
    <col min="2" max="2" width="13" style="37" customWidth="1"/>
    <col min="3" max="3" width="15.5" style="37" customWidth="1"/>
    <col min="4" max="4" width="16.5" style="37" customWidth="1"/>
    <col min="5" max="5" width="16.625" style="37" customWidth="1"/>
    <col min="6" max="6" width="16.875" style="37" customWidth="1"/>
    <col min="7" max="7" width="13" style="37" customWidth="1"/>
    <col min="8" max="8" width="14.5" style="37" customWidth="1"/>
    <col min="9" max="9" width="18.25" style="37" customWidth="1"/>
    <col min="10" max="10" width="15.75" style="37" customWidth="1"/>
    <col min="11" max="11" width="16.875" style="37" customWidth="1"/>
    <col min="12" max="12" width="9" style="5" customWidth="1"/>
    <col min="13" max="16384" width="9" style="5"/>
  </cols>
  <sheetData>
    <row r="1" spans="1:11" ht="21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1">
      <c r="A2" s="188" t="s">
        <v>169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21">
      <c r="A3" s="188" t="s">
        <v>296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5" spans="1:11" ht="21">
      <c r="A5" s="193" t="s">
        <v>257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</row>
    <row r="7" spans="1:11" ht="19.5" customHeight="1" thickBot="1">
      <c r="A7" s="59"/>
      <c r="B7" s="195" t="s">
        <v>297</v>
      </c>
      <c r="C7" s="195"/>
      <c r="D7" s="195"/>
      <c r="E7" s="195"/>
      <c r="F7" s="195"/>
      <c r="G7" s="195" t="s">
        <v>298</v>
      </c>
      <c r="H7" s="195"/>
      <c r="I7" s="195"/>
      <c r="J7" s="195"/>
      <c r="K7" s="195"/>
    </row>
    <row r="8" spans="1:11" ht="19.5" customHeight="1">
      <c r="A8" s="209" t="s">
        <v>213</v>
      </c>
      <c r="B8" s="201" t="s">
        <v>187</v>
      </c>
      <c r="C8" s="201" t="s">
        <v>205</v>
      </c>
      <c r="D8" s="201" t="s">
        <v>206</v>
      </c>
      <c r="E8" s="201" t="s">
        <v>30</v>
      </c>
      <c r="F8" s="201"/>
      <c r="G8" s="201" t="s">
        <v>187</v>
      </c>
      <c r="H8" s="201" t="s">
        <v>205</v>
      </c>
      <c r="I8" s="201" t="s">
        <v>206</v>
      </c>
      <c r="J8" s="201" t="s">
        <v>30</v>
      </c>
      <c r="K8" s="201"/>
    </row>
    <row r="9" spans="1:11" ht="18.75" customHeight="1" thickBot="1">
      <c r="A9" s="209"/>
      <c r="B9" s="202"/>
      <c r="C9" s="202"/>
      <c r="D9" s="202"/>
      <c r="E9" s="74" t="s">
        <v>71</v>
      </c>
      <c r="F9" s="64" t="s">
        <v>212</v>
      </c>
      <c r="G9" s="202"/>
      <c r="H9" s="202"/>
      <c r="I9" s="202"/>
      <c r="J9" s="74" t="s">
        <v>71</v>
      </c>
      <c r="K9" s="74" t="s">
        <v>212</v>
      </c>
    </row>
    <row r="10" spans="1:11" ht="23.1" customHeight="1">
      <c r="A10" s="70" t="s">
        <v>262</v>
      </c>
      <c r="B10" s="128">
        <v>0</v>
      </c>
      <c r="C10" s="128">
        <v>0</v>
      </c>
      <c r="D10" s="128">
        <v>0</v>
      </c>
      <c r="E10" s="128">
        <v>0</v>
      </c>
      <c r="F10" s="121">
        <v>0</v>
      </c>
      <c r="G10" s="128">
        <v>0</v>
      </c>
      <c r="H10" s="128">
        <v>0</v>
      </c>
      <c r="I10" s="120">
        <v>1045839215</v>
      </c>
      <c r="J10" s="129">
        <v>1045839215</v>
      </c>
      <c r="K10" s="121">
        <f>J10/درآمدها!$C$13</f>
        <v>1.7562646395664815E-4</v>
      </c>
    </row>
    <row r="11" spans="1:11" ht="23.1" customHeight="1">
      <c r="A11" s="123" t="s">
        <v>224</v>
      </c>
      <c r="B11" s="129">
        <v>0</v>
      </c>
      <c r="C11" s="129">
        <v>0</v>
      </c>
      <c r="D11" s="129">
        <v>0</v>
      </c>
      <c r="E11" s="129">
        <v>0</v>
      </c>
      <c r="F11" s="126">
        <v>0</v>
      </c>
      <c r="G11" s="129">
        <v>0</v>
      </c>
      <c r="H11" s="129">
        <v>0</v>
      </c>
      <c r="I11" s="125">
        <v>7953825013</v>
      </c>
      <c r="J11" s="129">
        <v>7953825013</v>
      </c>
      <c r="K11" s="121">
        <f>J11/درآمدها!$C$13</f>
        <v>1.335675830402985E-3</v>
      </c>
    </row>
    <row r="12" spans="1:11" ht="23.1" customHeight="1">
      <c r="A12" s="123" t="s">
        <v>252</v>
      </c>
      <c r="B12" s="129">
        <v>0</v>
      </c>
      <c r="C12" s="129">
        <v>0</v>
      </c>
      <c r="D12" s="129">
        <v>1375038598</v>
      </c>
      <c r="E12" s="129">
        <v>1375038598</v>
      </c>
      <c r="F12" s="126">
        <v>0.03</v>
      </c>
      <c r="G12" s="129">
        <v>0</v>
      </c>
      <c r="H12" s="129">
        <v>0</v>
      </c>
      <c r="I12" s="125">
        <v>2532494099</v>
      </c>
      <c r="J12" s="129">
        <v>2532494099</v>
      </c>
      <c r="K12" s="121">
        <f>J12/درآمدها!$C$13</f>
        <v>4.2527854876664537E-4</v>
      </c>
    </row>
    <row r="13" spans="1:11" ht="23.1" customHeight="1">
      <c r="A13" s="123" t="s">
        <v>263</v>
      </c>
      <c r="B13" s="129">
        <v>0</v>
      </c>
      <c r="C13" s="129">
        <v>9112125084</v>
      </c>
      <c r="D13" s="129">
        <v>4227129502</v>
      </c>
      <c r="E13" s="129">
        <v>13339254586</v>
      </c>
      <c r="F13" s="126">
        <v>0.33</v>
      </c>
      <c r="G13" s="129">
        <v>0</v>
      </c>
      <c r="H13" s="129">
        <v>8905904439</v>
      </c>
      <c r="I13" s="125">
        <v>4227129502</v>
      </c>
      <c r="J13" s="129">
        <v>13133033941</v>
      </c>
      <c r="K13" s="121">
        <f>J13/درآمدها!$C$13</f>
        <v>2.2054138714625205E-3</v>
      </c>
    </row>
    <row r="14" spans="1:11" ht="23.1" customHeight="1">
      <c r="A14" s="123" t="s">
        <v>264</v>
      </c>
      <c r="B14" s="129">
        <v>0</v>
      </c>
      <c r="C14" s="129">
        <v>-3566616927</v>
      </c>
      <c r="D14" s="129">
        <v>11703053958</v>
      </c>
      <c r="E14" s="129">
        <v>8136437031</v>
      </c>
      <c r="F14" s="126">
        <v>0.2</v>
      </c>
      <c r="G14" s="129">
        <v>0</v>
      </c>
      <c r="H14" s="129">
        <v>122773761</v>
      </c>
      <c r="I14" s="125">
        <v>11703053958</v>
      </c>
      <c r="J14" s="129">
        <v>11825827719</v>
      </c>
      <c r="K14" s="121">
        <f>J14/درآمدها!$C$13</f>
        <v>1.9858963747582214E-3</v>
      </c>
    </row>
    <row r="15" spans="1:11" ht="23.1" customHeight="1">
      <c r="A15" s="123" t="s">
        <v>62</v>
      </c>
      <c r="B15" s="129">
        <v>0</v>
      </c>
      <c r="C15" s="129">
        <v>8053078802</v>
      </c>
      <c r="D15" s="129">
        <v>8338189076</v>
      </c>
      <c r="E15" s="129">
        <v>16391267878</v>
      </c>
      <c r="F15" s="126">
        <v>0.4</v>
      </c>
      <c r="G15" s="129">
        <v>0</v>
      </c>
      <c r="H15" s="129">
        <v>8369326252</v>
      </c>
      <c r="I15" s="125">
        <v>124795570060</v>
      </c>
      <c r="J15" s="129">
        <v>133164896312</v>
      </c>
      <c r="K15" s="121">
        <f>J15/درآمدها!$C$13</f>
        <v>2.2362213547739512E-2</v>
      </c>
    </row>
    <row r="16" spans="1:11" ht="23.1" customHeight="1">
      <c r="A16" s="123" t="s">
        <v>273</v>
      </c>
      <c r="B16" s="129">
        <v>0</v>
      </c>
      <c r="C16" s="129">
        <v>522451486</v>
      </c>
      <c r="D16" s="129">
        <v>2004037897</v>
      </c>
      <c r="E16" s="129">
        <v>2526489383</v>
      </c>
      <c r="F16" s="126">
        <v>0.06</v>
      </c>
      <c r="G16" s="129">
        <v>0</v>
      </c>
      <c r="H16" s="129">
        <v>522451486</v>
      </c>
      <c r="I16" s="125">
        <v>2004037897</v>
      </c>
      <c r="J16" s="129">
        <v>2526489383</v>
      </c>
      <c r="K16" s="121">
        <f>J16/درآمدها!$C$13</f>
        <v>4.2427018436127747E-4</v>
      </c>
    </row>
    <row r="17" spans="1:18" ht="23.1" customHeight="1">
      <c r="A17" s="123" t="s">
        <v>225</v>
      </c>
      <c r="B17" s="129">
        <v>0</v>
      </c>
      <c r="C17" s="129">
        <v>156533401</v>
      </c>
      <c r="D17" s="129">
        <v>0</v>
      </c>
      <c r="E17" s="129">
        <v>156533401</v>
      </c>
      <c r="F17" s="126">
        <v>0</v>
      </c>
      <c r="G17" s="129">
        <v>0</v>
      </c>
      <c r="H17" s="129">
        <v>250533735</v>
      </c>
      <c r="I17" s="125">
        <v>22457567166</v>
      </c>
      <c r="J17" s="129">
        <v>22708100901</v>
      </c>
      <c r="K17" s="121">
        <f>J17/درآمدها!$C$13</f>
        <v>3.8133428228864087E-3</v>
      </c>
    </row>
    <row r="18" spans="1:18" ht="23.1" customHeight="1">
      <c r="A18" s="123" t="s">
        <v>63</v>
      </c>
      <c r="B18" s="129">
        <v>0</v>
      </c>
      <c r="C18" s="129">
        <v>663987342</v>
      </c>
      <c r="D18" s="129">
        <v>0</v>
      </c>
      <c r="E18" s="129">
        <v>663987342</v>
      </c>
      <c r="F18" s="126">
        <v>0.02</v>
      </c>
      <c r="G18" s="129">
        <v>0</v>
      </c>
      <c r="H18" s="129">
        <v>669577719</v>
      </c>
      <c r="I18" s="125">
        <v>13120326525</v>
      </c>
      <c r="J18" s="129">
        <v>13789904244</v>
      </c>
      <c r="K18" s="121">
        <f>J18/درآمدها!$C$13</f>
        <v>2.3157212752578753E-3</v>
      </c>
    </row>
    <row r="19" spans="1:18" ht="23.1" customHeight="1">
      <c r="A19" s="123" t="s">
        <v>253</v>
      </c>
      <c r="B19" s="129">
        <v>0</v>
      </c>
      <c r="C19" s="129">
        <v>1690136332</v>
      </c>
      <c r="D19" s="129">
        <v>6942225959</v>
      </c>
      <c r="E19" s="129">
        <v>8632362291</v>
      </c>
      <c r="F19" s="126">
        <v>0.21</v>
      </c>
      <c r="G19" s="129">
        <v>0</v>
      </c>
      <c r="H19" s="129">
        <v>4122167544</v>
      </c>
      <c r="I19" s="125">
        <v>7280297995</v>
      </c>
      <c r="J19" s="129">
        <v>11402465539</v>
      </c>
      <c r="K19" s="121">
        <f>J19/درآمدها!$C$13</f>
        <v>1.9148016963602824E-3</v>
      </c>
    </row>
    <row r="20" spans="1:18" ht="23.1" customHeight="1">
      <c r="A20" s="123" t="s">
        <v>226</v>
      </c>
      <c r="B20" s="129">
        <v>0</v>
      </c>
      <c r="C20" s="129">
        <v>0</v>
      </c>
      <c r="D20" s="129">
        <v>0</v>
      </c>
      <c r="E20" s="129">
        <v>0</v>
      </c>
      <c r="F20" s="126">
        <v>0</v>
      </c>
      <c r="G20" s="129">
        <v>0</v>
      </c>
      <c r="H20" s="129">
        <v>0</v>
      </c>
      <c r="I20" s="125">
        <v>943128938</v>
      </c>
      <c r="J20" s="129">
        <v>943128938</v>
      </c>
      <c r="K20" s="121">
        <f>J20/درآمدها!$C$13</f>
        <v>1.5837845632526683E-4</v>
      </c>
    </row>
    <row r="21" spans="1:18" ht="23.1" customHeight="1" thickBot="1">
      <c r="A21" s="123" t="s">
        <v>30</v>
      </c>
      <c r="B21" s="129">
        <v>0</v>
      </c>
      <c r="C21" s="125">
        <f>SUBTOTAL(109,C10:C20)</f>
        <v>16631695520</v>
      </c>
      <c r="D21" s="125">
        <f t="shared" ref="D21:J21" si="0">SUBTOTAL(109,D10:D20)</f>
        <v>34589674990</v>
      </c>
      <c r="E21" s="125">
        <f>SUBTOTAL(109,E10:E20)</f>
        <v>51221370510</v>
      </c>
      <c r="F21" s="125"/>
      <c r="G21" s="125">
        <f t="shared" si="0"/>
        <v>0</v>
      </c>
      <c r="H21" s="125">
        <f t="shared" si="0"/>
        <v>22962734936</v>
      </c>
      <c r="I21" s="125">
        <f t="shared" si="0"/>
        <v>198063270368</v>
      </c>
      <c r="J21" s="125">
        <f t="shared" si="0"/>
        <v>221026005304</v>
      </c>
      <c r="K21" s="130">
        <f>SUBTOTAL(109,K10:K20)</f>
        <v>3.7116619072277646E-2</v>
      </c>
      <c r="R21" s="9"/>
    </row>
    <row r="22" spans="1:18" ht="23.1" customHeight="1">
      <c r="A22" s="39" t="s">
        <v>31</v>
      </c>
      <c r="B22" s="55"/>
      <c r="C22" s="55"/>
      <c r="D22" s="55"/>
      <c r="E22" s="55"/>
      <c r="F22" s="65"/>
      <c r="G22" s="55"/>
      <c r="H22" s="55"/>
      <c r="I22" s="55"/>
      <c r="J22" s="55"/>
      <c r="K22" s="55"/>
    </row>
    <row r="23" spans="1:18">
      <c r="I23" s="46"/>
    </row>
    <row r="24" spans="1:18">
      <c r="I24" s="46"/>
    </row>
    <row r="25" spans="1:18">
      <c r="I25" s="67"/>
    </row>
    <row r="26" spans="1:18">
      <c r="I26" s="67"/>
    </row>
  </sheetData>
  <mergeCells count="15">
    <mergeCell ref="J8:K8"/>
    <mergeCell ref="E8:F8"/>
    <mergeCell ref="H8:H9"/>
    <mergeCell ref="I8:I9"/>
    <mergeCell ref="A8:A9"/>
    <mergeCell ref="B8:B9"/>
    <mergeCell ref="C8:C9"/>
    <mergeCell ref="D8:D9"/>
    <mergeCell ref="G8:G9"/>
    <mergeCell ref="A1:K1"/>
    <mergeCell ref="A2:K2"/>
    <mergeCell ref="A3:K3"/>
    <mergeCell ref="A5:K5"/>
    <mergeCell ref="B7:F7"/>
    <mergeCell ref="G7:K7"/>
  </mergeCells>
  <pageMargins left="0.7" right="0.7" top="0.75" bottom="0.75" header="0.3" footer="0.3"/>
  <pageSetup paperSize="9" scale="58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6"/>
  <sheetViews>
    <sheetView rightToLeft="1" view="pageBreakPreview" zoomScale="106" zoomScaleNormal="100" zoomScaleSheetLayoutView="106" workbookViewId="0">
      <selection activeCell="E7" sqref="E7"/>
    </sheetView>
  </sheetViews>
  <sheetFormatPr defaultColWidth="13" defaultRowHeight="18.75"/>
  <cols>
    <col min="1" max="1" width="55.5" style="37" customWidth="1"/>
    <col min="2" max="2" width="24.625" style="37" customWidth="1"/>
    <col min="3" max="3" width="24.875" style="37" customWidth="1"/>
    <col min="4" max="4" width="21.5" style="37" customWidth="1"/>
    <col min="5" max="5" width="24.875" style="37" customWidth="1"/>
    <col min="6" max="6" width="21.5" style="37" customWidth="1"/>
    <col min="7" max="8" width="13" style="6" customWidth="1"/>
    <col min="9" max="16384" width="13" style="6"/>
  </cols>
  <sheetData>
    <row r="1" spans="1:18" ht="21">
      <c r="A1" s="188" t="s">
        <v>0</v>
      </c>
      <c r="B1" s="188"/>
      <c r="C1" s="188"/>
      <c r="D1" s="188"/>
      <c r="E1" s="188"/>
      <c r="F1" s="188"/>
    </row>
    <row r="2" spans="1:18" ht="21">
      <c r="A2" s="188" t="s">
        <v>169</v>
      </c>
      <c r="B2" s="188"/>
      <c r="C2" s="188"/>
      <c r="D2" s="188"/>
      <c r="E2" s="188"/>
      <c r="F2" s="188"/>
    </row>
    <row r="3" spans="1:18" ht="21">
      <c r="A3" s="188" t="s">
        <v>296</v>
      </c>
      <c r="B3" s="188"/>
      <c r="C3" s="188"/>
      <c r="D3" s="188"/>
      <c r="E3" s="188"/>
      <c r="F3" s="188"/>
    </row>
    <row r="4" spans="1:18">
      <c r="A4" s="199" t="s">
        <v>259</v>
      </c>
      <c r="B4" s="199"/>
      <c r="C4" s="199"/>
      <c r="D4" s="199"/>
      <c r="E4" s="199"/>
      <c r="F4" s="199"/>
    </row>
    <row r="5" spans="1:18">
      <c r="A5" s="59"/>
      <c r="B5" s="59"/>
      <c r="C5" s="59"/>
      <c r="D5" s="59"/>
      <c r="E5" s="59"/>
      <c r="F5" s="59"/>
    </row>
    <row r="6" spans="1:18" ht="37.5" customHeight="1">
      <c r="A6" s="210" t="s">
        <v>214</v>
      </c>
      <c r="B6" s="210"/>
      <c r="C6" s="211" t="s">
        <v>297</v>
      </c>
      <c r="D6" s="211"/>
      <c r="E6" s="210" t="s">
        <v>298</v>
      </c>
      <c r="F6" s="210"/>
      <c r="G6" s="7"/>
    </row>
    <row r="7" spans="1:18" ht="59.25" customHeight="1">
      <c r="A7" s="60" t="s">
        <v>215</v>
      </c>
      <c r="B7" s="61" t="s">
        <v>68</v>
      </c>
      <c r="C7" s="61" t="s">
        <v>216</v>
      </c>
      <c r="D7" s="61" t="s">
        <v>217</v>
      </c>
      <c r="E7" s="61" t="s">
        <v>216</v>
      </c>
      <c r="F7" s="61" t="s">
        <v>217</v>
      </c>
      <c r="G7" s="5"/>
    </row>
    <row r="8" spans="1:18" ht="23.1" customHeight="1">
      <c r="A8" s="39" t="s">
        <v>116</v>
      </c>
      <c r="B8" s="39" t="s">
        <v>117</v>
      </c>
      <c r="C8" s="40">
        <v>429545</v>
      </c>
      <c r="D8" s="39" t="s">
        <v>248</v>
      </c>
      <c r="E8" s="40">
        <v>2559708</v>
      </c>
      <c r="F8" s="144">
        <f>Table17[[#This Row],[848784.0000]]/$E$35</f>
        <v>9.1691448681447898E-5</v>
      </c>
    </row>
    <row r="9" spans="1:18" ht="23.1" customHeight="1">
      <c r="A9" s="39" t="s">
        <v>120</v>
      </c>
      <c r="B9" s="39" t="s">
        <v>121</v>
      </c>
      <c r="C9" s="40">
        <v>29322</v>
      </c>
      <c r="D9" s="39" t="s">
        <v>248</v>
      </c>
      <c r="E9" s="40">
        <v>174096</v>
      </c>
      <c r="F9" s="144">
        <f>Table17[[#This Row],[848784.0000]]/$E$35</f>
        <v>6.2363029101934095E-6</v>
      </c>
    </row>
    <row r="10" spans="1:18" ht="23.1" customHeight="1">
      <c r="A10" s="39" t="s">
        <v>140</v>
      </c>
      <c r="B10" s="39" t="s">
        <v>141</v>
      </c>
      <c r="C10" s="40">
        <v>1500666</v>
      </c>
      <c r="D10" s="39" t="s">
        <v>248</v>
      </c>
      <c r="E10" s="40">
        <v>8928345</v>
      </c>
      <c r="F10" s="144">
        <f>Table17[[#This Row],[848784.0000]]/$E$35</f>
        <v>3.1982276391594741E-4</v>
      </c>
    </row>
    <row r="11" spans="1:18" ht="23.1" customHeight="1">
      <c r="A11" s="39" t="s">
        <v>130</v>
      </c>
      <c r="B11" s="39" t="s">
        <v>131</v>
      </c>
      <c r="C11" s="40">
        <v>24127</v>
      </c>
      <c r="D11" s="39" t="s">
        <v>248</v>
      </c>
      <c r="E11" s="40">
        <v>143252</v>
      </c>
      <c r="F11" s="144">
        <f>Table17[[#This Row],[848784.0000]]/$E$35</f>
        <v>5.1314381978392742E-6</v>
      </c>
    </row>
    <row r="12" spans="1:18" ht="23.1" customHeight="1">
      <c r="A12" s="39" t="s">
        <v>87</v>
      </c>
      <c r="B12" s="39" t="s">
        <v>88</v>
      </c>
      <c r="C12" s="40">
        <v>231340</v>
      </c>
      <c r="D12" s="39" t="s">
        <v>248</v>
      </c>
      <c r="E12" s="40">
        <v>1373541</v>
      </c>
      <c r="F12" s="144">
        <f>Table17[[#This Row],[848784.0000]]/$E$35</f>
        <v>4.9201691799753962E-5</v>
      </c>
      <c r="R12" s="8"/>
    </row>
    <row r="13" spans="1:18" ht="23.1" customHeight="1">
      <c r="A13" s="39" t="s">
        <v>160</v>
      </c>
      <c r="B13" s="39" t="s">
        <v>161</v>
      </c>
      <c r="C13" s="40">
        <v>274630</v>
      </c>
      <c r="D13" s="39" t="s">
        <v>248</v>
      </c>
      <c r="E13" s="40">
        <v>1376705</v>
      </c>
      <c r="F13" s="144">
        <f>Table17[[#This Row],[848784.0000]]/$E$35</f>
        <v>4.9315029627204639E-5</v>
      </c>
    </row>
    <row r="14" spans="1:18" ht="23.1" customHeight="1">
      <c r="A14" s="39" t="s">
        <v>162</v>
      </c>
      <c r="B14" s="39" t="s">
        <v>163</v>
      </c>
      <c r="C14" s="40">
        <v>146811</v>
      </c>
      <c r="D14" s="39" t="s">
        <v>286</v>
      </c>
      <c r="E14" s="40">
        <v>1316459</v>
      </c>
      <c r="F14" s="144">
        <f>Table17[[#This Row],[848784.0000]]/$E$35</f>
        <v>4.7156954168104412E-5</v>
      </c>
    </row>
    <row r="15" spans="1:18" ht="23.1" customHeight="1">
      <c r="A15" s="39" t="s">
        <v>138</v>
      </c>
      <c r="B15" s="39" t="s">
        <v>139</v>
      </c>
      <c r="C15" s="40">
        <v>104916451</v>
      </c>
      <c r="D15" s="39" t="s">
        <v>248</v>
      </c>
      <c r="E15" s="40">
        <v>314799073</v>
      </c>
      <c r="F15" s="144">
        <f>Table17[[#This Row],[848784.0000]]/$E$35</f>
        <v>1.1276435846177326E-2</v>
      </c>
    </row>
    <row r="16" spans="1:18" ht="23.1" customHeight="1">
      <c r="A16" s="39" t="s">
        <v>91</v>
      </c>
      <c r="B16" s="39" t="s">
        <v>92</v>
      </c>
      <c r="C16" s="40">
        <v>38265</v>
      </c>
      <c r="D16" s="39" t="s">
        <v>248</v>
      </c>
      <c r="E16" s="40">
        <v>227193</v>
      </c>
      <c r="F16" s="144">
        <f>Table17[[#This Row],[848784.0000]]/$E$35</f>
        <v>8.1382936257902035E-6</v>
      </c>
    </row>
    <row r="17" spans="1:6" ht="23.1" customHeight="1">
      <c r="A17" s="39" t="s">
        <v>132</v>
      </c>
      <c r="B17" s="39" t="s">
        <v>133</v>
      </c>
      <c r="C17" s="40">
        <v>1060</v>
      </c>
      <c r="D17" s="39" t="s">
        <v>287</v>
      </c>
      <c r="E17" s="40">
        <v>2085</v>
      </c>
      <c r="F17" s="144">
        <f>Table17[[#This Row],[848784.0000]]/$E$35</f>
        <v>7.4686905889585393E-8</v>
      </c>
    </row>
    <row r="18" spans="1:6" ht="23.1" customHeight="1">
      <c r="A18" s="39" t="s">
        <v>152</v>
      </c>
      <c r="B18" s="39" t="s">
        <v>153</v>
      </c>
      <c r="C18" s="40">
        <v>89607</v>
      </c>
      <c r="D18" s="39" t="s">
        <v>248</v>
      </c>
      <c r="E18" s="40">
        <v>532025</v>
      </c>
      <c r="F18" s="144">
        <f>Table17[[#This Row],[848784.0000]]/$E$35</f>
        <v>1.9057698372137491E-5</v>
      </c>
    </row>
    <row r="19" spans="1:6" ht="23.1" customHeight="1">
      <c r="A19" s="39" t="s">
        <v>97</v>
      </c>
      <c r="B19" s="39" t="s">
        <v>98</v>
      </c>
      <c r="C19" s="40">
        <v>42982499</v>
      </c>
      <c r="D19" s="39" t="s">
        <v>248</v>
      </c>
      <c r="E19" s="40">
        <v>44931876</v>
      </c>
      <c r="F19" s="144">
        <f>Table17[[#This Row],[848784.0000]]/$E$35</f>
        <v>1.6095073353738709E-3</v>
      </c>
    </row>
    <row r="20" spans="1:6" ht="23.1" customHeight="1">
      <c r="A20" s="39" t="s">
        <v>113</v>
      </c>
      <c r="B20" s="39" t="s">
        <v>114</v>
      </c>
      <c r="C20" s="40">
        <v>1191852</v>
      </c>
      <c r="D20" s="39" t="s">
        <v>288</v>
      </c>
      <c r="E20" s="40">
        <v>1196742013</v>
      </c>
      <c r="F20" s="144">
        <f>Table17[[#This Row],[848784.0000]]/$E$35</f>
        <v>4.2868565035512701E-2</v>
      </c>
    </row>
    <row r="21" spans="1:6" ht="23.1" customHeight="1">
      <c r="A21" s="39" t="s">
        <v>99</v>
      </c>
      <c r="B21" s="39" t="s">
        <v>100</v>
      </c>
      <c r="C21" s="40">
        <v>458321</v>
      </c>
      <c r="D21" s="39" t="s">
        <v>248</v>
      </c>
      <c r="E21" s="40">
        <v>2721193</v>
      </c>
      <c r="F21" s="144">
        <f>Table17[[#This Row],[848784.0000]]/$E$35</f>
        <v>9.7476012229447747E-5</v>
      </c>
    </row>
    <row r="22" spans="1:6" ht="23.1" customHeight="1">
      <c r="A22" s="39" t="s">
        <v>107</v>
      </c>
      <c r="B22" s="39" t="s">
        <v>108</v>
      </c>
      <c r="C22" s="40">
        <v>12211</v>
      </c>
      <c r="D22" s="39" t="s">
        <v>248</v>
      </c>
      <c r="E22" s="40">
        <v>72500</v>
      </c>
      <c r="F22" s="144">
        <f>Table17[[#This Row],[848784.0000]]/$E$35</f>
        <v>2.5970267035946962E-6</v>
      </c>
    </row>
    <row r="23" spans="1:6" ht="23.1" customHeight="1">
      <c r="A23" s="39" t="s">
        <v>156</v>
      </c>
      <c r="B23" s="39" t="s">
        <v>157</v>
      </c>
      <c r="C23" s="40">
        <v>2619154</v>
      </c>
      <c r="D23" s="39" t="s">
        <v>289</v>
      </c>
      <c r="E23" s="40">
        <v>557992976</v>
      </c>
      <c r="F23" s="144">
        <f>Table17[[#This Row],[848784.0000]]/$E$35</f>
        <v>1.9987898746072749E-2</v>
      </c>
    </row>
    <row r="24" spans="1:6" ht="23.1" customHeight="1">
      <c r="A24" s="39" t="s">
        <v>228</v>
      </c>
      <c r="B24" s="39" t="s">
        <v>115</v>
      </c>
      <c r="C24" s="40">
        <v>8493138</v>
      </c>
      <c r="D24" s="39" t="s">
        <v>248</v>
      </c>
      <c r="E24" s="40">
        <v>16986276</v>
      </c>
      <c r="F24" s="144">
        <f>Table17[[#This Row],[848784.0000]]/$E$35</f>
        <v>6.0846637747075452E-4</v>
      </c>
    </row>
    <row r="25" spans="1:6" ht="23.1" customHeight="1">
      <c r="A25" s="39" t="s">
        <v>146</v>
      </c>
      <c r="B25" s="39" t="s">
        <v>147</v>
      </c>
      <c r="C25" s="40">
        <v>4101009</v>
      </c>
      <c r="D25" s="39" t="s">
        <v>248</v>
      </c>
      <c r="E25" s="40">
        <v>16695169</v>
      </c>
      <c r="F25" s="144">
        <f>Table17[[#This Row],[848784.0000]]/$E$35</f>
        <v>5.9803861674519111E-4</v>
      </c>
    </row>
    <row r="26" spans="1:6" ht="23.1" customHeight="1">
      <c r="A26" s="39" t="s">
        <v>111</v>
      </c>
      <c r="B26" s="39" t="s">
        <v>112</v>
      </c>
      <c r="C26" s="40">
        <v>5064810</v>
      </c>
      <c r="D26" s="39" t="s">
        <v>290</v>
      </c>
      <c r="E26" s="40">
        <v>79878229</v>
      </c>
      <c r="F26" s="144">
        <f>Table17[[#This Row],[848784.0000]]/$E$35</f>
        <v>2.8613226723979623E-3</v>
      </c>
    </row>
    <row r="27" spans="1:6" ht="23.1" customHeight="1">
      <c r="A27" s="39" t="s">
        <v>144</v>
      </c>
      <c r="B27" s="39" t="s">
        <v>145</v>
      </c>
      <c r="C27" s="40">
        <v>193003</v>
      </c>
      <c r="D27" s="39" t="s">
        <v>248</v>
      </c>
      <c r="E27" s="40">
        <v>1145921</v>
      </c>
      <c r="F27" s="144">
        <f>Table17[[#This Row],[848784.0000]]/$E$35</f>
        <v>4.1048102582206039E-5</v>
      </c>
    </row>
    <row r="28" spans="1:6" ht="23.1" customHeight="1">
      <c r="A28" s="39" t="s">
        <v>109</v>
      </c>
      <c r="B28" s="39" t="s">
        <v>110</v>
      </c>
      <c r="C28" s="40">
        <v>41871</v>
      </c>
      <c r="D28" s="39" t="s">
        <v>291</v>
      </c>
      <c r="E28" s="40">
        <v>41871</v>
      </c>
      <c r="F28" s="144">
        <f>Table17[[#This Row],[848784.0000]]/$E$35</f>
        <v>1.4998635187063933E-6</v>
      </c>
    </row>
    <row r="29" spans="1:6" ht="23.1" customHeight="1">
      <c r="A29" s="39" t="s">
        <v>95</v>
      </c>
      <c r="B29" s="39" t="s">
        <v>96</v>
      </c>
      <c r="C29" s="40">
        <v>0</v>
      </c>
      <c r="D29" s="39" t="s">
        <v>249</v>
      </c>
      <c r="E29" s="40">
        <v>1087123288</v>
      </c>
      <c r="F29" s="144">
        <f>Table17[[#This Row],[848784.0000]]/$E$35</f>
        <v>3.894190633152645E-2</v>
      </c>
    </row>
    <row r="30" spans="1:6" ht="23.1" customHeight="1">
      <c r="A30" s="39" t="s">
        <v>136</v>
      </c>
      <c r="B30" s="39" t="s">
        <v>137</v>
      </c>
      <c r="C30" s="40">
        <v>0</v>
      </c>
      <c r="D30" s="39" t="s">
        <v>249</v>
      </c>
      <c r="E30" s="40">
        <v>24576713429</v>
      </c>
      <c r="F30" s="144">
        <f>Table17[[#This Row],[848784.0000]]/$E$35</f>
        <v>0.88036387671320515</v>
      </c>
    </row>
    <row r="31" spans="1:6" ht="23.1" customHeight="1">
      <c r="A31" s="39" t="s">
        <v>134</v>
      </c>
      <c r="B31" s="39" t="s">
        <v>135</v>
      </c>
      <c r="C31" s="40">
        <v>300835</v>
      </c>
      <c r="D31" s="39" t="s">
        <v>292</v>
      </c>
      <c r="E31" s="40">
        <v>3352073</v>
      </c>
      <c r="F31" s="144">
        <f>Table17[[#This Row],[848784.0000]]/$E$35</f>
        <v>1.2007480128825908E-4</v>
      </c>
    </row>
    <row r="32" spans="1:6" ht="23.1" customHeight="1">
      <c r="A32" s="39" t="s">
        <v>166</v>
      </c>
      <c r="B32" s="39" t="s">
        <v>167</v>
      </c>
      <c r="C32" s="40">
        <v>0</v>
      </c>
      <c r="D32" s="39" t="s">
        <v>249</v>
      </c>
      <c r="E32" s="40">
        <v>500000</v>
      </c>
      <c r="F32" s="144"/>
    </row>
    <row r="33" spans="1:7" ht="23.1" customHeight="1">
      <c r="A33" s="39" t="s">
        <v>231</v>
      </c>
      <c r="B33" s="39" t="s">
        <v>234</v>
      </c>
      <c r="C33" s="40">
        <v>201835</v>
      </c>
      <c r="D33" s="39" t="s">
        <v>293</v>
      </c>
      <c r="E33" s="40">
        <v>208789</v>
      </c>
      <c r="F33" s="144"/>
    </row>
    <row r="34" spans="1:7" ht="23.1" customHeight="1">
      <c r="A34" s="39" t="s">
        <v>265</v>
      </c>
      <c r="B34" s="39" t="s">
        <v>266</v>
      </c>
      <c r="C34" s="40">
        <v>1972</v>
      </c>
      <c r="D34" s="39" t="s">
        <v>249</v>
      </c>
      <c r="E34" s="40">
        <v>1972</v>
      </c>
      <c r="F34" s="144"/>
    </row>
    <row r="35" spans="1:7" ht="23.1" customHeight="1">
      <c r="A35" s="39" t="s">
        <v>30</v>
      </c>
      <c r="B35" s="39"/>
      <c r="C35" s="50">
        <f>SUBTOTAL(109,C8:C34)</f>
        <v>173344334</v>
      </c>
      <c r="D35" s="50">
        <f t="shared" ref="D35" si="0">SUBTOTAL(109,D8:D34)</f>
        <v>0</v>
      </c>
      <c r="E35" s="50">
        <f>SUBTOTAL(109,E8:E34)</f>
        <v>27916540057</v>
      </c>
      <c r="F35" s="145">
        <f>SUBTOTAL(109,F8:F34)</f>
        <v>0.99997453978900863</v>
      </c>
    </row>
    <row r="36" spans="1:7" ht="23.1" customHeight="1">
      <c r="A36" s="62" t="s">
        <v>31</v>
      </c>
      <c r="B36" s="63"/>
      <c r="C36" s="55"/>
      <c r="D36" s="63"/>
      <c r="E36" s="55"/>
      <c r="F36" s="63"/>
      <c r="G36" s="5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46" orientation="portrait" horizontalDpi="4294967295" verticalDpi="4294967295" r:id="rId1"/>
  <headerFooter differentOddEven="1" differentFirst="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3"/>
  <sheetViews>
    <sheetView rightToLeft="1" view="pageBreakPreview" zoomScale="106" zoomScaleNormal="100" zoomScaleSheetLayoutView="106" workbookViewId="0">
      <selection activeCell="E17" sqref="E17"/>
    </sheetView>
  </sheetViews>
  <sheetFormatPr defaultColWidth="9" defaultRowHeight="18.75"/>
  <cols>
    <col min="1" max="1" width="16" style="37" customWidth="1"/>
    <col min="2" max="3" width="27.875" style="37" customWidth="1"/>
    <col min="4" max="4" width="9" style="6" customWidth="1"/>
    <col min="5" max="16384" width="9" style="6"/>
  </cols>
  <sheetData>
    <row r="1" spans="1:18">
      <c r="A1" s="209" t="s">
        <v>0</v>
      </c>
      <c r="B1" s="209"/>
      <c r="C1" s="209"/>
    </row>
    <row r="2" spans="1:18">
      <c r="A2" s="209" t="s">
        <v>169</v>
      </c>
      <c r="B2" s="209"/>
      <c r="C2" s="209"/>
    </row>
    <row r="3" spans="1:18">
      <c r="A3" s="209" t="s">
        <v>296</v>
      </c>
      <c r="B3" s="209"/>
      <c r="C3" s="209"/>
    </row>
    <row r="4" spans="1:18">
      <c r="A4" s="199" t="s">
        <v>260</v>
      </c>
      <c r="B4" s="199"/>
      <c r="C4" s="199"/>
    </row>
    <row r="5" spans="1:18">
      <c r="A5" s="66"/>
      <c r="B5" s="48" t="s">
        <v>297</v>
      </c>
      <c r="C5" s="48" t="s">
        <v>298</v>
      </c>
    </row>
    <row r="6" spans="1:18" ht="16.5" customHeight="1">
      <c r="A6" s="203" t="s">
        <v>183</v>
      </c>
      <c r="B6" s="201" t="s">
        <v>71</v>
      </c>
      <c r="C6" s="201" t="s">
        <v>71</v>
      </c>
    </row>
    <row r="7" spans="1:18" ht="18">
      <c r="A7" s="212"/>
      <c r="B7" s="195"/>
      <c r="C7" s="195"/>
    </row>
    <row r="8" spans="1:18" ht="23.1" customHeight="1">
      <c r="A8" s="39" t="s">
        <v>183</v>
      </c>
      <c r="B8" s="44">
        <v>0</v>
      </c>
      <c r="C8" s="44">
        <v>3031263011</v>
      </c>
    </row>
    <row r="9" spans="1:18" ht="23.1" customHeight="1">
      <c r="A9" s="39" t="s">
        <v>218</v>
      </c>
      <c r="B9" s="44">
        <v>4527496568</v>
      </c>
      <c r="C9" s="44">
        <v>49590423998</v>
      </c>
    </row>
    <row r="10" spans="1:18" ht="23.1" customHeight="1">
      <c r="A10" s="39" t="s">
        <v>30</v>
      </c>
      <c r="B10" s="50">
        <f>SUBTOTAL(109,B8:B9)</f>
        <v>4527496568</v>
      </c>
      <c r="C10" s="50">
        <f>SUBTOTAL(109,C8:C9)</f>
        <v>52621687009</v>
      </c>
    </row>
    <row r="11" spans="1:18" ht="23.1" customHeight="1">
      <c r="A11" s="39" t="s">
        <v>31</v>
      </c>
      <c r="B11" s="40"/>
      <c r="C11" s="40"/>
    </row>
    <row r="13" spans="1:18">
      <c r="R13" s="8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rightToLeft="1" view="pageBreakPreview" zoomScaleNormal="100" zoomScaleSheetLayoutView="100" workbookViewId="0">
      <selection activeCell="L24" sqref="L24"/>
    </sheetView>
  </sheetViews>
  <sheetFormatPr defaultColWidth="9" defaultRowHeight="15.75"/>
  <cols>
    <col min="1" max="1" width="20.25" style="15" customWidth="1"/>
    <col min="2" max="2" width="13" style="15" customWidth="1"/>
    <col min="3" max="4" width="17.375" style="15" customWidth="1"/>
    <col min="5" max="5" width="13" style="15" customWidth="1"/>
    <col min="6" max="6" width="15.125" style="15" customWidth="1"/>
    <col min="7" max="7" width="13.5" style="15" customWidth="1"/>
    <col min="8" max="8" width="16.5" style="15" customWidth="1"/>
    <col min="9" max="10" width="13" style="15" customWidth="1"/>
    <col min="11" max="12" width="17.375" style="15" customWidth="1"/>
    <col min="13" max="13" width="13" style="15" customWidth="1"/>
    <col min="14" max="16384" width="9" style="2"/>
  </cols>
  <sheetData>
    <row r="1" spans="1:17">
      <c r="A1" s="161" t="s">
        <v>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7">
      <c r="A2" s="161" t="s">
        <v>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7">
      <c r="A3" s="161" t="s">
        <v>295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7">
      <c r="A4" s="166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7">
      <c r="A5" s="166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7" spans="1:17" ht="18.75" customHeight="1">
      <c r="A7" s="10"/>
      <c r="B7" s="163" t="s">
        <v>281</v>
      </c>
      <c r="C7" s="163"/>
      <c r="D7" s="163"/>
      <c r="E7" s="167" t="s">
        <v>5</v>
      </c>
      <c r="F7" s="167"/>
      <c r="G7" s="167"/>
      <c r="H7" s="167"/>
      <c r="I7" s="163" t="s">
        <v>278</v>
      </c>
      <c r="J7" s="163"/>
      <c r="K7" s="163"/>
      <c r="L7" s="163"/>
      <c r="M7" s="163"/>
    </row>
    <row r="8" spans="1:17" ht="17.25" customHeight="1">
      <c r="A8" s="162" t="s">
        <v>6</v>
      </c>
      <c r="B8" s="162" t="s">
        <v>7</v>
      </c>
      <c r="C8" s="162" t="s">
        <v>8</v>
      </c>
      <c r="D8" s="165" t="s">
        <v>9</v>
      </c>
      <c r="E8" s="164" t="s">
        <v>10</v>
      </c>
      <c r="F8" s="164"/>
      <c r="G8" s="161" t="s">
        <v>11</v>
      </c>
      <c r="H8" s="161"/>
      <c r="I8" s="165" t="s">
        <v>7</v>
      </c>
      <c r="J8" s="165" t="s">
        <v>12</v>
      </c>
      <c r="K8" s="165" t="s">
        <v>8</v>
      </c>
      <c r="L8" s="165" t="s">
        <v>9</v>
      </c>
      <c r="M8" s="165" t="s">
        <v>13</v>
      </c>
    </row>
    <row r="9" spans="1:17" ht="20.25" customHeight="1">
      <c r="A9" s="163"/>
      <c r="B9" s="163"/>
      <c r="C9" s="163"/>
      <c r="D9" s="163"/>
      <c r="E9" s="11" t="s">
        <v>7</v>
      </c>
      <c r="F9" s="11" t="s">
        <v>14</v>
      </c>
      <c r="G9" s="11" t="s">
        <v>7</v>
      </c>
      <c r="H9" s="11" t="s">
        <v>15</v>
      </c>
      <c r="I9" s="163"/>
      <c r="J9" s="163"/>
      <c r="K9" s="163"/>
      <c r="L9" s="163"/>
      <c r="M9" s="163"/>
    </row>
    <row r="10" spans="1:17" ht="23.1" customHeight="1">
      <c r="A10" s="85" t="s">
        <v>16</v>
      </c>
      <c r="B10" s="86">
        <v>6087001</v>
      </c>
      <c r="C10" s="87">
        <v>67760230454</v>
      </c>
      <c r="D10" s="87">
        <v>45496164100</v>
      </c>
      <c r="E10" s="87">
        <v>0</v>
      </c>
      <c r="F10" s="87">
        <v>0</v>
      </c>
      <c r="G10" s="87">
        <v>0</v>
      </c>
      <c r="H10" s="87">
        <v>0</v>
      </c>
      <c r="I10" s="86">
        <v>6087001</v>
      </c>
      <c r="J10" s="87">
        <v>8950</v>
      </c>
      <c r="K10" s="87">
        <v>67760230454</v>
      </c>
      <c r="L10" s="88">
        <v>54437255173</v>
      </c>
      <c r="M10" s="89">
        <f>L10/40356749908018</f>
        <v>1.3489008727678665E-3</v>
      </c>
    </row>
    <row r="11" spans="1:17" ht="23.1" customHeight="1">
      <c r="A11" s="90" t="s">
        <v>17</v>
      </c>
      <c r="B11" s="91">
        <v>3978318</v>
      </c>
      <c r="C11" s="92">
        <v>35782310623</v>
      </c>
      <c r="D11" s="92">
        <v>21426837240</v>
      </c>
      <c r="E11" s="92">
        <v>0</v>
      </c>
      <c r="F11" s="92">
        <v>0</v>
      </c>
      <c r="G11" s="92">
        <v>0</v>
      </c>
      <c r="H11" s="92">
        <v>0</v>
      </c>
      <c r="I11" s="91">
        <v>3978318</v>
      </c>
      <c r="J11" s="92">
        <v>7290</v>
      </c>
      <c r="K11" s="92">
        <v>35782310623</v>
      </c>
      <c r="L11" s="93">
        <v>28979896749</v>
      </c>
      <c r="M11" s="89">
        <f t="shared" ref="M11:M23" si="0">L11/40356749908018</f>
        <v>7.1809292906519038E-4</v>
      </c>
    </row>
    <row r="12" spans="1:17" ht="23.1" customHeight="1">
      <c r="A12" s="90" t="s">
        <v>18</v>
      </c>
      <c r="B12" s="91">
        <v>501435521</v>
      </c>
      <c r="C12" s="92">
        <v>2512541023893</v>
      </c>
      <c r="D12" s="158">
        <v>4268983743637</v>
      </c>
      <c r="E12" s="158">
        <v>0</v>
      </c>
      <c r="F12" s="158">
        <v>0</v>
      </c>
      <c r="G12" s="158">
        <v>0</v>
      </c>
      <c r="H12" s="158">
        <v>0</v>
      </c>
      <c r="I12" s="157">
        <v>501435521</v>
      </c>
      <c r="J12" s="92">
        <v>9140</v>
      </c>
      <c r="K12" s="92">
        <v>2512541023893</v>
      </c>
      <c r="L12" s="93">
        <v>4579637490241</v>
      </c>
      <c r="M12" s="89">
        <f t="shared" si="0"/>
        <v>0.11347884804100954</v>
      </c>
    </row>
    <row r="13" spans="1:17" ht="23.1" customHeight="1">
      <c r="A13" s="90" t="s">
        <v>19</v>
      </c>
      <c r="B13" s="91">
        <v>8176558</v>
      </c>
      <c r="C13" s="92">
        <v>20302483702</v>
      </c>
      <c r="D13" s="158">
        <v>18636554247</v>
      </c>
      <c r="E13" s="158">
        <v>4563890</v>
      </c>
      <c r="F13" s="158">
        <v>11628344624</v>
      </c>
      <c r="G13" s="158">
        <v>3166582</v>
      </c>
      <c r="H13" s="158">
        <v>8708703649</v>
      </c>
      <c r="I13" s="157">
        <v>9573866</v>
      </c>
      <c r="J13" s="92">
        <v>2801</v>
      </c>
      <c r="K13" s="92">
        <v>24049061882</v>
      </c>
      <c r="L13" s="93">
        <v>26796018206</v>
      </c>
      <c r="M13" s="89">
        <f t="shared" si="0"/>
        <v>6.6397859755986494E-4</v>
      </c>
      <c r="Q13" s="8"/>
    </row>
    <row r="14" spans="1:17" ht="23.1" customHeight="1">
      <c r="A14" s="90" t="s">
        <v>20</v>
      </c>
      <c r="B14" s="91">
        <v>4879365</v>
      </c>
      <c r="C14" s="92">
        <v>39545423745</v>
      </c>
      <c r="D14" s="158">
        <v>36762451391</v>
      </c>
      <c r="E14" s="158">
        <v>0</v>
      </c>
      <c r="F14" s="158">
        <v>0</v>
      </c>
      <c r="G14" s="158">
        <v>0</v>
      </c>
      <c r="H14" s="158">
        <v>0</v>
      </c>
      <c r="I14" s="157">
        <v>4879365</v>
      </c>
      <c r="J14" s="92">
        <v>9070</v>
      </c>
      <c r="K14" s="92">
        <v>39545423745</v>
      </c>
      <c r="L14" s="93">
        <v>44222206112</v>
      </c>
      <c r="M14" s="89">
        <f t="shared" si="0"/>
        <v>1.0957821482847909E-3</v>
      </c>
    </row>
    <row r="15" spans="1:17" ht="23.1" customHeight="1">
      <c r="A15" s="90" t="s">
        <v>21</v>
      </c>
      <c r="B15" s="91">
        <v>34492978</v>
      </c>
      <c r="C15" s="92">
        <v>101157205988</v>
      </c>
      <c r="D15" s="158">
        <v>98574943145</v>
      </c>
      <c r="E15" s="158">
        <v>0</v>
      </c>
      <c r="F15" s="158">
        <v>0</v>
      </c>
      <c r="G15" s="158">
        <v>0</v>
      </c>
      <c r="H15" s="158">
        <v>0</v>
      </c>
      <c r="I15" s="157">
        <v>34492978</v>
      </c>
      <c r="J15" s="92">
        <v>3079</v>
      </c>
      <c r="K15" s="92">
        <v>101157205988</v>
      </c>
      <c r="L15" s="93">
        <v>106123164316</v>
      </c>
      <c r="M15" s="89">
        <f t="shared" si="0"/>
        <v>2.6296261358478637E-3</v>
      </c>
    </row>
    <row r="16" spans="1:17" ht="23.1" customHeight="1">
      <c r="A16" s="90" t="s">
        <v>22</v>
      </c>
      <c r="B16" s="91">
        <v>49582201</v>
      </c>
      <c r="C16" s="92">
        <v>1117636009738</v>
      </c>
      <c r="D16" s="158">
        <v>813520994221</v>
      </c>
      <c r="E16" s="158">
        <v>0</v>
      </c>
      <c r="F16" s="158">
        <v>0</v>
      </c>
      <c r="G16" s="158">
        <v>2400000</v>
      </c>
      <c r="H16" s="158">
        <v>41896638474</v>
      </c>
      <c r="I16" s="157">
        <v>47182201</v>
      </c>
      <c r="J16" s="92">
        <v>17590</v>
      </c>
      <c r="K16" s="92">
        <v>1063537434659</v>
      </c>
      <c r="L16" s="93">
        <v>829304165059</v>
      </c>
      <c r="M16" s="89">
        <f t="shared" si="0"/>
        <v>2.0549329838234459E-2</v>
      </c>
    </row>
    <row r="17" spans="1:13" ht="23.1" customHeight="1">
      <c r="A17" s="90" t="s">
        <v>23</v>
      </c>
      <c r="B17" s="91">
        <v>61546107</v>
      </c>
      <c r="C17" s="92">
        <v>197787657474</v>
      </c>
      <c r="D17" s="158">
        <v>265861612061</v>
      </c>
      <c r="E17" s="158">
        <v>3314721</v>
      </c>
      <c r="F17" s="158">
        <v>13639428371</v>
      </c>
      <c r="G17" s="158">
        <v>0</v>
      </c>
      <c r="H17" s="158">
        <v>0</v>
      </c>
      <c r="I17" s="157">
        <v>64860828</v>
      </c>
      <c r="J17" s="92">
        <v>4322</v>
      </c>
      <c r="K17" s="92">
        <v>211427085845</v>
      </c>
      <c r="L17" s="93">
        <v>280115448961</v>
      </c>
      <c r="M17" s="89">
        <f t="shared" si="0"/>
        <v>6.9409813624596965E-3</v>
      </c>
    </row>
    <row r="18" spans="1:13" ht="23.1" customHeight="1">
      <c r="A18" s="90" t="s">
        <v>24</v>
      </c>
      <c r="B18" s="91">
        <v>980300723</v>
      </c>
      <c r="C18" s="92">
        <v>1829997734852</v>
      </c>
      <c r="D18" s="87">
        <v>1286156626816</v>
      </c>
      <c r="E18" s="87">
        <v>915825</v>
      </c>
      <c r="F18" s="87">
        <v>1350049648</v>
      </c>
      <c r="G18" s="87">
        <v>869000</v>
      </c>
      <c r="H18" s="87">
        <v>1436233667</v>
      </c>
      <c r="I18" s="91">
        <v>980347548</v>
      </c>
      <c r="J18" s="92">
        <v>1496</v>
      </c>
      <c r="K18" s="92">
        <v>1829725807928</v>
      </c>
      <c r="L18" s="93">
        <v>1465485315863</v>
      </c>
      <c r="M18" s="89">
        <f t="shared" si="0"/>
        <v>3.6313264056277245E-2</v>
      </c>
    </row>
    <row r="19" spans="1:13" ht="23.1" customHeight="1">
      <c r="A19" s="90" t="s">
        <v>25</v>
      </c>
      <c r="B19" s="91">
        <v>967248697</v>
      </c>
      <c r="C19" s="92">
        <v>4926348469406</v>
      </c>
      <c r="D19" s="92">
        <v>2349594532408</v>
      </c>
      <c r="E19" s="92">
        <v>0</v>
      </c>
      <c r="F19" s="92">
        <v>0</v>
      </c>
      <c r="G19" s="92">
        <v>0</v>
      </c>
      <c r="H19" s="92">
        <v>0</v>
      </c>
      <c r="I19" s="91">
        <v>967248697</v>
      </c>
      <c r="J19" s="92">
        <v>2433</v>
      </c>
      <c r="K19" s="92">
        <v>4926348469406</v>
      </c>
      <c r="L19" s="93">
        <v>2351527559584</v>
      </c>
      <c r="M19" s="89">
        <f t="shared" si="0"/>
        <v>5.8268506877874306E-2</v>
      </c>
    </row>
    <row r="20" spans="1:13" ht="23.1" customHeight="1">
      <c r="A20" s="90" t="s">
        <v>26</v>
      </c>
      <c r="B20" s="91">
        <v>3726782</v>
      </c>
      <c r="C20" s="92">
        <v>27247836290</v>
      </c>
      <c r="D20" s="92">
        <v>22418176870</v>
      </c>
      <c r="E20" s="92">
        <v>0</v>
      </c>
      <c r="F20" s="92">
        <v>0</v>
      </c>
      <c r="G20" s="92">
        <v>0</v>
      </c>
      <c r="H20" s="92">
        <v>0</v>
      </c>
      <c r="I20" s="91">
        <v>3726782</v>
      </c>
      <c r="J20" s="92">
        <v>7250</v>
      </c>
      <c r="K20" s="92">
        <v>27247836290</v>
      </c>
      <c r="L20" s="93">
        <v>26998634932</v>
      </c>
      <c r="M20" s="89">
        <f t="shared" si="0"/>
        <v>6.6899923788550587E-4</v>
      </c>
    </row>
    <row r="21" spans="1:13" ht="23.1" customHeight="1">
      <c r="A21" s="90" t="s">
        <v>27</v>
      </c>
      <c r="B21" s="91">
        <v>6671766521</v>
      </c>
      <c r="C21" s="92">
        <v>11488553929754</v>
      </c>
      <c r="D21" s="92">
        <v>16393405410995.002</v>
      </c>
      <c r="E21" s="92">
        <v>3176376995</v>
      </c>
      <c r="F21" s="92">
        <v>503776215271</v>
      </c>
      <c r="G21" s="92">
        <v>3600000</v>
      </c>
      <c r="H21" s="92">
        <v>10418875688</v>
      </c>
      <c r="I21" s="91">
        <v>9844543516</v>
      </c>
      <c r="J21" s="92">
        <v>2062.151898734011</v>
      </c>
      <c r="K21" s="92">
        <v>11986045403344</v>
      </c>
      <c r="L21" s="93">
        <v>20285515386173</v>
      </c>
      <c r="M21" s="89">
        <f t="shared" si="0"/>
        <v>0.50265483301822367</v>
      </c>
    </row>
    <row r="22" spans="1:13" ht="23.1" customHeight="1">
      <c r="A22" s="90" t="s">
        <v>28</v>
      </c>
      <c r="B22" s="91">
        <v>527425997</v>
      </c>
      <c r="C22" s="92">
        <v>7170888226236</v>
      </c>
      <c r="D22" s="92">
        <v>6977813028932</v>
      </c>
      <c r="E22" s="92">
        <v>0</v>
      </c>
      <c r="F22" s="92">
        <v>0</v>
      </c>
      <c r="G22" s="92">
        <v>0</v>
      </c>
      <c r="H22" s="92">
        <v>0</v>
      </c>
      <c r="I22" s="91">
        <v>527425997</v>
      </c>
      <c r="J22" s="92">
        <v>12990</v>
      </c>
      <c r="K22" s="92">
        <v>7170888226236</v>
      </c>
      <c r="L22" s="93">
        <v>6846056740621</v>
      </c>
      <c r="M22" s="89">
        <f t="shared" si="0"/>
        <v>0.16963845592681978</v>
      </c>
    </row>
    <row r="23" spans="1:13" ht="23.1" customHeight="1">
      <c r="A23" s="90" t="s">
        <v>29</v>
      </c>
      <c r="B23" s="91">
        <v>216738620</v>
      </c>
      <c r="C23" s="92">
        <v>434595030461</v>
      </c>
      <c r="D23" s="92">
        <v>424268267458</v>
      </c>
      <c r="E23" s="92">
        <v>1523700</v>
      </c>
      <c r="F23" s="92">
        <v>3052300714</v>
      </c>
      <c r="G23" s="92">
        <v>0</v>
      </c>
      <c r="H23" s="92">
        <v>0</v>
      </c>
      <c r="I23" s="91">
        <v>218262320</v>
      </c>
      <c r="J23" s="92">
        <v>2162</v>
      </c>
      <c r="K23" s="92">
        <v>437647331175</v>
      </c>
      <c r="L23" s="93">
        <v>471524504659</v>
      </c>
      <c r="M23" s="89">
        <f t="shared" si="0"/>
        <v>1.1683906799574028E-2</v>
      </c>
    </row>
    <row r="24" spans="1:13" ht="23.1" customHeight="1">
      <c r="A24" s="90" t="s">
        <v>30</v>
      </c>
      <c r="B24" s="91"/>
      <c r="C24" s="92">
        <f>SUBTOTAL(109,C10:C23)</f>
        <v>29970143572616</v>
      </c>
      <c r="D24" s="92">
        <f>SUBTOTAL(109,D10:D23)</f>
        <v>33022919343521</v>
      </c>
      <c r="E24" s="92"/>
      <c r="F24" s="92">
        <f>SUBTOTAL(109,F10:F23)</f>
        <v>533446338628</v>
      </c>
      <c r="G24" s="92"/>
      <c r="H24" s="92">
        <f>SUBTOTAL(109,H10:H23)</f>
        <v>62460451478</v>
      </c>
      <c r="I24" s="91"/>
      <c r="J24" s="92"/>
      <c r="K24" s="91">
        <f>SUBTOTAL(109,K10:K23)</f>
        <v>30433702851468</v>
      </c>
      <c r="L24" s="93">
        <f>SUBTOTAL(109,L10:L23)</f>
        <v>37396723786649</v>
      </c>
      <c r="M24" s="89">
        <f>SUM(M10:M23)</f>
        <v>0.92665350584188377</v>
      </c>
    </row>
    <row r="25" spans="1:13" ht="23.1" customHeight="1">
      <c r="A25" s="12" t="s">
        <v>31</v>
      </c>
      <c r="B25" s="13"/>
      <c r="C25" s="14"/>
      <c r="D25" s="14"/>
      <c r="E25" s="14"/>
      <c r="F25" s="14"/>
      <c r="G25" s="14"/>
      <c r="H25" s="14"/>
      <c r="I25" s="13"/>
      <c r="J25" s="14"/>
      <c r="K25" s="14"/>
      <c r="L25" s="14"/>
      <c r="M25" s="14"/>
    </row>
  </sheetData>
  <mergeCells count="19"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</mergeCells>
  <pageMargins left="0.7" right="0.7" top="0.75" bottom="0.75" header="0.3" footer="0.3"/>
  <pageSetup paperSize="9" scale="57" orientation="landscape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"/>
  <sheetViews>
    <sheetView rightToLeft="1" view="pageBreakPreview" topLeftCell="D1" zoomScale="106" zoomScaleNormal="100" zoomScaleSheetLayoutView="106" workbookViewId="0">
      <selection activeCell="M20" sqref="M20"/>
    </sheetView>
  </sheetViews>
  <sheetFormatPr defaultColWidth="9" defaultRowHeight="18"/>
  <cols>
    <col min="1" max="1" width="29.375" style="22" customWidth="1"/>
    <col min="2" max="2" width="13" style="22" customWidth="1"/>
    <col min="3" max="3" width="26.625" style="22" customWidth="1"/>
    <col min="4" max="8" width="13" style="22" customWidth="1"/>
    <col min="9" max="10" width="14.25" style="22" customWidth="1"/>
    <col min="11" max="16" width="13" style="22" customWidth="1"/>
    <col min="17" max="18" width="14.25" style="22" customWidth="1"/>
    <col min="19" max="19" width="13" style="22" customWidth="1"/>
    <col min="20" max="20" width="9" style="3" customWidth="1"/>
    <col min="21" max="16384" width="9" style="3"/>
  </cols>
  <sheetData>
    <row r="1" spans="1:19" ht="19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ht="19.5">
      <c r="A2" s="168" t="s">
        <v>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ht="19.5">
      <c r="A3" s="168" t="s">
        <v>295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</row>
    <row r="4" spans="1:19" ht="19.5">
      <c r="A4" s="169" t="s">
        <v>220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6" spans="1:19" ht="18" customHeight="1">
      <c r="A6" s="171" t="s">
        <v>32</v>
      </c>
      <c r="B6" s="171"/>
      <c r="C6" s="171"/>
      <c r="D6" s="171"/>
      <c r="E6" s="171"/>
      <c r="F6" s="171"/>
      <c r="G6" s="171"/>
      <c r="H6" s="163" t="s">
        <v>281</v>
      </c>
      <c r="I6" s="163"/>
      <c r="J6" s="163"/>
      <c r="K6" s="170" t="s">
        <v>5</v>
      </c>
      <c r="L6" s="170"/>
      <c r="M6" s="170"/>
      <c r="N6" s="170"/>
      <c r="O6" s="171" t="s">
        <v>278</v>
      </c>
      <c r="P6" s="171"/>
      <c r="Q6" s="171"/>
      <c r="R6" s="171"/>
      <c r="S6" s="171"/>
    </row>
    <row r="7" spans="1:19" ht="26.25" customHeight="1">
      <c r="A7" s="175" t="s">
        <v>33</v>
      </c>
      <c r="B7" s="174" t="s">
        <v>34</v>
      </c>
      <c r="C7" s="172" t="s">
        <v>35</v>
      </c>
      <c r="D7" s="173" t="s">
        <v>36</v>
      </c>
      <c r="E7" s="174" t="s">
        <v>37</v>
      </c>
      <c r="F7" s="172" t="s">
        <v>38</v>
      </c>
      <c r="G7" s="172" t="s">
        <v>39</v>
      </c>
      <c r="H7" s="173" t="s">
        <v>7</v>
      </c>
      <c r="I7" s="173" t="s">
        <v>8</v>
      </c>
      <c r="J7" s="173" t="s">
        <v>9</v>
      </c>
      <c r="K7" s="172" t="s">
        <v>10</v>
      </c>
      <c r="L7" s="172"/>
      <c r="M7" s="172" t="s">
        <v>11</v>
      </c>
      <c r="N7" s="172"/>
      <c r="O7" s="173" t="s">
        <v>7</v>
      </c>
      <c r="P7" s="173" t="s">
        <v>40</v>
      </c>
      <c r="Q7" s="173" t="s">
        <v>8</v>
      </c>
      <c r="R7" s="173" t="s">
        <v>9</v>
      </c>
      <c r="S7" s="173" t="s">
        <v>41</v>
      </c>
    </row>
    <row r="8" spans="1:19" s="4" customFormat="1" ht="40.5" customHeight="1">
      <c r="A8" s="171"/>
      <c r="B8" s="170"/>
      <c r="C8" s="170"/>
      <c r="D8" s="171"/>
      <c r="E8" s="170"/>
      <c r="F8" s="170"/>
      <c r="G8" s="170"/>
      <c r="H8" s="171"/>
      <c r="I8" s="171"/>
      <c r="J8" s="171"/>
      <c r="K8" s="21" t="s">
        <v>7</v>
      </c>
      <c r="L8" s="21" t="s">
        <v>14</v>
      </c>
      <c r="M8" s="21" t="s">
        <v>7</v>
      </c>
      <c r="N8" s="21" t="s">
        <v>15</v>
      </c>
      <c r="O8" s="171"/>
      <c r="P8" s="171"/>
      <c r="Q8" s="171"/>
      <c r="R8" s="171"/>
      <c r="S8" s="171"/>
    </row>
    <row r="9" spans="1:19" ht="23.1" customHeight="1">
      <c r="A9" s="94" t="s">
        <v>42</v>
      </c>
      <c r="B9" s="95" t="s">
        <v>43</v>
      </c>
      <c r="C9" s="95" t="s">
        <v>43</v>
      </c>
      <c r="D9" s="95" t="s">
        <v>44</v>
      </c>
      <c r="E9" s="95" t="s">
        <v>45</v>
      </c>
      <c r="F9" s="96">
        <v>1000000</v>
      </c>
      <c r="G9" s="96">
        <v>0.18</v>
      </c>
      <c r="H9" s="96">
        <v>200</v>
      </c>
      <c r="I9" s="96">
        <v>215155875</v>
      </c>
      <c r="J9" s="96">
        <v>214968825</v>
      </c>
      <c r="K9" s="96">
        <v>0</v>
      </c>
      <c r="L9" s="96">
        <v>0</v>
      </c>
      <c r="M9" s="96">
        <v>0</v>
      </c>
      <c r="N9" s="96">
        <v>0</v>
      </c>
      <c r="O9" s="96">
        <v>200</v>
      </c>
      <c r="P9" s="96">
        <v>1000000</v>
      </c>
      <c r="Q9" s="96">
        <v>215155875</v>
      </c>
      <c r="R9" s="96">
        <v>199971000</v>
      </c>
      <c r="S9" s="100">
        <f>اوراق!$R9/40356749908018</f>
        <v>4.9550818749224937E-6</v>
      </c>
    </row>
    <row r="10" spans="1:19" ht="23.1" customHeight="1">
      <c r="A10" s="97" t="s">
        <v>46</v>
      </c>
      <c r="B10" s="98" t="s">
        <v>47</v>
      </c>
      <c r="C10" s="98" t="s">
        <v>43</v>
      </c>
      <c r="D10" s="98" t="s">
        <v>48</v>
      </c>
      <c r="E10" s="98" t="s">
        <v>49</v>
      </c>
      <c r="F10" s="99">
        <v>1000000</v>
      </c>
      <c r="G10" s="99">
        <v>0.18</v>
      </c>
      <c r="H10" s="99">
        <v>5000</v>
      </c>
      <c r="I10" s="99">
        <v>4703266694</v>
      </c>
      <c r="J10" s="99">
        <v>4702543034</v>
      </c>
      <c r="K10" s="99">
        <v>0</v>
      </c>
      <c r="L10" s="99">
        <v>0</v>
      </c>
      <c r="M10" s="99">
        <v>0</v>
      </c>
      <c r="N10" s="99">
        <v>0</v>
      </c>
      <c r="O10" s="99">
        <v>5000</v>
      </c>
      <c r="P10" s="99">
        <v>940645</v>
      </c>
      <c r="Q10" s="99">
        <v>4703266694</v>
      </c>
      <c r="R10" s="99">
        <v>4702543034</v>
      </c>
      <c r="S10" s="100">
        <f>اوراق!$R10/40356749908018</f>
        <v>1.1652432479617761E-4</v>
      </c>
    </row>
    <row r="11" spans="1:19" ht="23.1" customHeight="1">
      <c r="A11" s="97" t="s">
        <v>50</v>
      </c>
      <c r="B11" s="98" t="s">
        <v>43</v>
      </c>
      <c r="C11" s="98" t="s">
        <v>43</v>
      </c>
      <c r="D11" s="98" t="s">
        <v>51</v>
      </c>
      <c r="E11" s="98" t="s">
        <v>52</v>
      </c>
      <c r="F11" s="99">
        <v>1000000</v>
      </c>
      <c r="G11" s="99">
        <v>0.23</v>
      </c>
      <c r="H11" s="99">
        <v>5000</v>
      </c>
      <c r="I11" s="99">
        <v>4845460414</v>
      </c>
      <c r="J11" s="99">
        <v>4861794938</v>
      </c>
      <c r="K11" s="99">
        <v>0</v>
      </c>
      <c r="L11" s="99">
        <v>0</v>
      </c>
      <c r="M11" s="99">
        <v>0</v>
      </c>
      <c r="N11" s="99">
        <v>0</v>
      </c>
      <c r="O11" s="101">
        <v>5000</v>
      </c>
      <c r="P11" s="99">
        <v>972500</v>
      </c>
      <c r="Q11" s="99">
        <v>4845460414</v>
      </c>
      <c r="R11" s="99">
        <v>4861794938</v>
      </c>
      <c r="S11" s="100">
        <f>اوراق!$R11/40356749908018</f>
        <v>1.2047042809644263E-4</v>
      </c>
    </row>
    <row r="12" spans="1:19" ht="23.1" customHeight="1">
      <c r="A12" s="97" t="s">
        <v>53</v>
      </c>
      <c r="B12" s="98" t="s">
        <v>43</v>
      </c>
      <c r="C12" s="98" t="s">
        <v>43</v>
      </c>
      <c r="D12" s="98" t="s">
        <v>54</v>
      </c>
      <c r="E12" s="98" t="s">
        <v>55</v>
      </c>
      <c r="F12" s="99">
        <v>1000000</v>
      </c>
      <c r="G12" s="99">
        <v>0.23</v>
      </c>
      <c r="H12" s="99">
        <v>5000</v>
      </c>
      <c r="I12" s="99">
        <v>5003625000</v>
      </c>
      <c r="J12" s="99">
        <v>4999275000</v>
      </c>
      <c r="K12" s="99">
        <v>0</v>
      </c>
      <c r="L12" s="99">
        <v>0</v>
      </c>
      <c r="M12" s="99">
        <v>0</v>
      </c>
      <c r="N12" s="99">
        <v>0</v>
      </c>
      <c r="O12" s="99">
        <v>5000</v>
      </c>
      <c r="P12" s="99">
        <v>1000000</v>
      </c>
      <c r="Q12" s="99">
        <v>5003625000</v>
      </c>
      <c r="R12" s="99">
        <v>4999275000</v>
      </c>
      <c r="S12" s="100">
        <f>اوراق!$R12/40356749908018</f>
        <v>1.2387704687306234E-4</v>
      </c>
    </row>
    <row r="13" spans="1:19" ht="23.1" customHeight="1">
      <c r="A13" s="97" t="s">
        <v>250</v>
      </c>
      <c r="B13" s="98" t="s">
        <v>43</v>
      </c>
      <c r="C13" s="98" t="s">
        <v>43</v>
      </c>
      <c r="D13" s="98" t="s">
        <v>247</v>
      </c>
      <c r="E13" s="98" t="s">
        <v>251</v>
      </c>
      <c r="F13" s="99">
        <v>1000000</v>
      </c>
      <c r="G13" s="99">
        <v>0.23</v>
      </c>
      <c r="H13" s="99">
        <v>5000</v>
      </c>
      <c r="I13" s="99">
        <v>5000725000</v>
      </c>
      <c r="J13" s="99">
        <v>4999275000</v>
      </c>
      <c r="K13" s="99">
        <v>0</v>
      </c>
      <c r="L13" s="99">
        <v>0</v>
      </c>
      <c r="M13" s="99">
        <v>0</v>
      </c>
      <c r="N13" s="99">
        <v>0</v>
      </c>
      <c r="O13" s="99">
        <v>5000</v>
      </c>
      <c r="P13" s="99">
        <v>1000000</v>
      </c>
      <c r="Q13" s="99">
        <v>5000725000</v>
      </c>
      <c r="R13" s="99">
        <v>4999275000</v>
      </c>
      <c r="S13" s="100">
        <f>اوراق!$R13/40356749908018</f>
        <v>1.2387704687306234E-4</v>
      </c>
    </row>
    <row r="14" spans="1:19" ht="23.1" customHeight="1">
      <c r="A14" s="97" t="s">
        <v>270</v>
      </c>
      <c r="B14" s="98" t="s">
        <v>43</v>
      </c>
      <c r="C14" s="98" t="s">
        <v>43</v>
      </c>
      <c r="D14" s="98" t="s">
        <v>271</v>
      </c>
      <c r="E14" s="98" t="s">
        <v>272</v>
      </c>
      <c r="F14" s="99">
        <v>1000000</v>
      </c>
      <c r="G14" s="99">
        <v>0.23</v>
      </c>
      <c r="H14" s="99">
        <v>0</v>
      </c>
      <c r="I14" s="99">
        <v>0</v>
      </c>
      <c r="J14" s="99">
        <v>0</v>
      </c>
      <c r="K14" s="99">
        <v>1</v>
      </c>
      <c r="L14" s="99">
        <v>1</v>
      </c>
      <c r="M14" s="99">
        <v>1</v>
      </c>
      <c r="N14" s="99">
        <v>1</v>
      </c>
      <c r="O14" s="99">
        <v>0</v>
      </c>
      <c r="P14" s="99">
        <v>0</v>
      </c>
      <c r="Q14" s="99">
        <v>0</v>
      </c>
      <c r="R14" s="99">
        <v>0</v>
      </c>
      <c r="S14" s="100">
        <f>اوراق!$R14/40356749908018</f>
        <v>0</v>
      </c>
    </row>
    <row r="15" spans="1:19" ht="23.1" customHeight="1">
      <c r="A15" s="97" t="s">
        <v>57</v>
      </c>
      <c r="B15" s="98" t="s">
        <v>47</v>
      </c>
      <c r="C15" s="98" t="s">
        <v>43</v>
      </c>
      <c r="D15" s="98"/>
      <c r="E15" s="98"/>
      <c r="F15" s="99">
        <v>0</v>
      </c>
      <c r="G15" s="99">
        <v>0</v>
      </c>
      <c r="H15" s="99">
        <v>4903</v>
      </c>
      <c r="I15" s="99">
        <v>13374568694</v>
      </c>
      <c r="J15" s="99">
        <v>17210771540</v>
      </c>
      <c r="K15" s="99">
        <v>0</v>
      </c>
      <c r="L15" s="99">
        <v>0</v>
      </c>
      <c r="M15" s="99">
        <v>1</v>
      </c>
      <c r="N15" s="99">
        <v>2727834</v>
      </c>
      <c r="O15" s="99">
        <v>4902</v>
      </c>
      <c r="P15" s="99">
        <v>3540585</v>
      </c>
      <c r="Q15" s="99">
        <v>13371840860</v>
      </c>
      <c r="R15" s="99">
        <v>17343364610</v>
      </c>
      <c r="S15" s="100">
        <f>اوراق!$R15/40356749908018</f>
        <v>4.2975127208036776E-4</v>
      </c>
    </row>
    <row r="16" spans="1:19" ht="23.1" customHeight="1">
      <c r="A16" s="97" t="s">
        <v>30</v>
      </c>
      <c r="B16" s="98"/>
      <c r="C16" s="98"/>
      <c r="D16" s="98"/>
      <c r="E16" s="98"/>
      <c r="F16" s="99">
        <f>SUM(F9:F15)</f>
        <v>6000000</v>
      </c>
      <c r="G16" s="99">
        <v>1.05</v>
      </c>
      <c r="H16" s="99"/>
      <c r="I16" s="99">
        <f>SUBTOTAL(109,I9:I15)</f>
        <v>33142801677</v>
      </c>
      <c r="J16" s="99">
        <f>SUBTOTAL(109,J9:J15)</f>
        <v>36988628337</v>
      </c>
      <c r="K16" s="99"/>
      <c r="L16" s="99">
        <f>L14</f>
        <v>1</v>
      </c>
      <c r="M16" s="99"/>
      <c r="N16" s="99">
        <f>SUM(N9:N15)</f>
        <v>2727835</v>
      </c>
      <c r="O16" s="99"/>
      <c r="P16" s="99">
        <f>SUM(P9:P15)</f>
        <v>8453730</v>
      </c>
      <c r="Q16" s="99">
        <f>SUM(Q9:Q15)</f>
        <v>33140073843</v>
      </c>
      <c r="R16" s="99">
        <f>SUBTOTAL(109,R9:R15)</f>
        <v>37106223582</v>
      </c>
      <c r="S16" s="100">
        <f>اوراق!$R16/40356749908018</f>
        <v>9.1945520059403521E-4</v>
      </c>
    </row>
    <row r="17" spans="1:19" ht="23.1" customHeight="1">
      <c r="A17" s="23" t="s">
        <v>31</v>
      </c>
      <c r="B17" s="24"/>
      <c r="C17" s="24"/>
      <c r="D17" s="25"/>
      <c r="E17" s="25"/>
      <c r="F17" s="26"/>
      <c r="G17" s="26"/>
      <c r="H17" s="27"/>
      <c r="I17" s="26"/>
      <c r="J17" s="26"/>
      <c r="K17" s="27"/>
      <c r="L17" s="26"/>
      <c r="M17" s="27"/>
      <c r="N17" s="26"/>
      <c r="O17" s="27"/>
      <c r="P17" s="26"/>
      <c r="Q17" s="26"/>
      <c r="R17" s="26"/>
      <c r="S17" s="26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" right="0.7" top="0.75" bottom="0.75" header="0.3" footer="0.3"/>
  <pageSetup paperSize="9" scale="41" orientation="landscape" horizontalDpi="4294967295" verticalDpi="4294967295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F3-5ECA-4BEC-83EE-E4D6CEE10D08}">
  <dimension ref="A1:R19"/>
  <sheetViews>
    <sheetView rightToLeft="1" view="pageBreakPreview" zoomScale="106" zoomScaleNormal="100" zoomScaleSheetLayoutView="106" workbookViewId="0">
      <selection activeCell="H11" sqref="H11"/>
    </sheetView>
  </sheetViews>
  <sheetFormatPr defaultColWidth="9" defaultRowHeight="15.75"/>
  <cols>
    <col min="1" max="1" width="20.25" style="29" customWidth="1"/>
    <col min="2" max="2" width="13" style="29" customWidth="1"/>
    <col min="3" max="4" width="15.125" style="29" customWidth="1"/>
    <col min="5" max="5" width="13" style="29" customWidth="1"/>
    <col min="6" max="6" width="16.5" style="29" customWidth="1"/>
    <col min="7" max="7" width="13" style="29" customWidth="1"/>
    <col min="8" max="8" width="15.125" style="29" customWidth="1"/>
    <col min="9" max="10" width="13" style="29" customWidth="1"/>
    <col min="11" max="12" width="16.5" style="29" customWidth="1"/>
    <col min="13" max="13" width="13" style="29" customWidth="1"/>
    <col min="14" max="14" width="9" style="2" customWidth="1"/>
    <col min="15" max="16384" width="9" style="2"/>
  </cols>
  <sheetData>
    <row r="1" spans="1:13">
      <c r="A1" s="182" t="s">
        <v>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>
      <c r="A2" s="182" t="s">
        <v>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>
      <c r="A3" s="182" t="s">
        <v>295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>
      <c r="A5" s="183" t="s">
        <v>219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7" spans="1:13" ht="18.75" customHeight="1">
      <c r="A7" s="28"/>
      <c r="B7" s="163" t="s">
        <v>281</v>
      </c>
      <c r="C7" s="163"/>
      <c r="D7" s="163"/>
      <c r="E7" s="176" t="s">
        <v>5</v>
      </c>
      <c r="F7" s="176"/>
      <c r="G7" s="176"/>
      <c r="H7" s="176"/>
      <c r="I7" s="177" t="s">
        <v>278</v>
      </c>
      <c r="J7" s="177"/>
      <c r="K7" s="177"/>
      <c r="L7" s="177"/>
      <c r="M7" s="177"/>
    </row>
    <row r="8" spans="1:13" ht="17.25" customHeight="1">
      <c r="A8" s="178" t="s">
        <v>6</v>
      </c>
      <c r="B8" s="178" t="s">
        <v>58</v>
      </c>
      <c r="C8" s="178" t="s">
        <v>8</v>
      </c>
      <c r="D8" s="179" t="s">
        <v>9</v>
      </c>
      <c r="E8" s="180" t="s">
        <v>59</v>
      </c>
      <c r="F8" s="180"/>
      <c r="G8" s="181" t="s">
        <v>60</v>
      </c>
      <c r="H8" s="181"/>
      <c r="I8" s="179" t="s">
        <v>7</v>
      </c>
      <c r="J8" s="179" t="s">
        <v>61</v>
      </c>
      <c r="K8" s="179" t="s">
        <v>8</v>
      </c>
      <c r="L8" s="179" t="s">
        <v>9</v>
      </c>
      <c r="M8" s="179" t="s">
        <v>13</v>
      </c>
    </row>
    <row r="9" spans="1:13" ht="20.25" customHeight="1">
      <c r="A9" s="177"/>
      <c r="B9" s="177"/>
      <c r="C9" s="177"/>
      <c r="D9" s="177"/>
      <c r="E9" s="16" t="s">
        <v>7</v>
      </c>
      <c r="F9" s="16" t="s">
        <v>8</v>
      </c>
      <c r="G9" s="16" t="s">
        <v>7</v>
      </c>
      <c r="H9" s="16" t="s">
        <v>15</v>
      </c>
      <c r="I9" s="177"/>
      <c r="J9" s="177"/>
      <c r="K9" s="177"/>
      <c r="L9" s="177"/>
      <c r="M9" s="177"/>
    </row>
    <row r="10" spans="1:13" ht="20.25" customHeight="1">
      <c r="A10" s="109" t="s">
        <v>252</v>
      </c>
      <c r="B10" s="102">
        <v>0</v>
      </c>
      <c r="C10" s="102">
        <v>0</v>
      </c>
      <c r="D10" s="102">
        <v>0</v>
      </c>
      <c r="E10" s="110">
        <v>3000000</v>
      </c>
      <c r="F10" s="110">
        <v>244542843167</v>
      </c>
      <c r="G10" s="110">
        <v>3000000</v>
      </c>
      <c r="H10" s="110">
        <v>245917881765</v>
      </c>
      <c r="I10" s="102">
        <v>0</v>
      </c>
      <c r="J10" s="102">
        <v>0</v>
      </c>
      <c r="K10" s="102">
        <v>0</v>
      </c>
      <c r="L10" s="102">
        <v>0</v>
      </c>
      <c r="M10" s="104">
        <f>'واحدهای صندوق'!$L10/40356749908018</f>
        <v>0</v>
      </c>
    </row>
    <row r="11" spans="1:13" ht="20.25" customHeight="1">
      <c r="A11" s="109" t="s">
        <v>263</v>
      </c>
      <c r="B11" s="102">
        <v>30012660</v>
      </c>
      <c r="C11" s="102">
        <v>550025079468</v>
      </c>
      <c r="D11" s="102">
        <v>549818858823</v>
      </c>
      <c r="E11" s="110">
        <v>6786727</v>
      </c>
      <c r="F11" s="110">
        <v>127424326817</v>
      </c>
      <c r="G11" s="110">
        <v>15159574</v>
      </c>
      <c r="H11" s="110">
        <v>283960050687</v>
      </c>
      <c r="I11" s="102">
        <v>21639813</v>
      </c>
      <c r="J11" s="102">
        <v>18794</v>
      </c>
      <c r="K11" s="102">
        <v>397716485100</v>
      </c>
      <c r="L11" s="102">
        <v>406622389539</v>
      </c>
      <c r="M11" s="104">
        <f>'واحدهای صندوق'!$L11/40356749908018</f>
        <v>1.0075697137796843E-2</v>
      </c>
    </row>
    <row r="12" spans="1:13" ht="20.25" customHeight="1">
      <c r="A12" s="109" t="s">
        <v>264</v>
      </c>
      <c r="B12" s="102">
        <v>46516145</v>
      </c>
      <c r="C12" s="102">
        <v>1261452043254</v>
      </c>
      <c r="D12" s="102">
        <v>1265141433942</v>
      </c>
      <c r="E12" s="110">
        <v>9243236</v>
      </c>
      <c r="F12" s="110">
        <v>255443437383</v>
      </c>
      <c r="G12" s="110">
        <v>53542939</v>
      </c>
      <c r="H12" s="110">
        <v>1466849850787</v>
      </c>
      <c r="I12" s="102">
        <v>2216442</v>
      </c>
      <c r="J12" s="102">
        <v>27920</v>
      </c>
      <c r="K12" s="102">
        <v>61748683808</v>
      </c>
      <c r="L12" s="102">
        <v>61871457569</v>
      </c>
      <c r="M12" s="104">
        <f>'واحدهای صندوق'!$L12/40356749908018</f>
        <v>1.5331129912596728E-3</v>
      </c>
    </row>
    <row r="13" spans="1:13" ht="23.1" customHeight="1">
      <c r="A13" s="103" t="s">
        <v>62</v>
      </c>
      <c r="B13" s="107">
        <v>1814496</v>
      </c>
      <c r="C13" s="107">
        <v>37488944899</v>
      </c>
      <c r="D13" s="107">
        <v>37805192349</v>
      </c>
      <c r="E13" s="107">
        <v>127764924</v>
      </c>
      <c r="F13" s="107">
        <v>2700299997591</v>
      </c>
      <c r="G13" s="107">
        <v>76019984</v>
      </c>
      <c r="H13" s="107">
        <v>1609342675536</v>
      </c>
      <c r="I13" s="107">
        <v>53559436</v>
      </c>
      <c r="J13" s="107">
        <v>21385</v>
      </c>
      <c r="K13" s="107">
        <v>1136784456030</v>
      </c>
      <c r="L13" s="107">
        <v>1145153782282</v>
      </c>
      <c r="M13" s="104">
        <f>'واحدهای صندوق'!$L13/40356749908018</f>
        <v>2.837576823931709E-2</v>
      </c>
    </row>
    <row r="14" spans="1:13" ht="23.1" customHeight="1">
      <c r="A14" s="105" t="s">
        <v>273</v>
      </c>
      <c r="B14" s="108">
        <v>0</v>
      </c>
      <c r="C14" s="108">
        <v>0</v>
      </c>
      <c r="D14" s="108">
        <v>0</v>
      </c>
      <c r="E14" s="108">
        <v>33689056</v>
      </c>
      <c r="F14" s="108">
        <v>538158382009</v>
      </c>
      <c r="G14" s="108">
        <v>18748828</v>
      </c>
      <c r="H14" s="108">
        <v>300162426548</v>
      </c>
      <c r="I14" s="108">
        <v>14940228</v>
      </c>
      <c r="J14" s="108">
        <v>16102</v>
      </c>
      <c r="K14" s="108">
        <v>239999993358</v>
      </c>
      <c r="L14" s="108">
        <v>240522444844</v>
      </c>
      <c r="M14" s="104">
        <f>'واحدهای صندوق'!$L14/40356749908018</f>
        <v>5.9599062211948212E-3</v>
      </c>
    </row>
    <row r="15" spans="1:13" ht="23.1" customHeight="1">
      <c r="A15" s="105" t="s">
        <v>225</v>
      </c>
      <c r="B15" s="108">
        <v>332405</v>
      </c>
      <c r="C15" s="108">
        <v>5741937026</v>
      </c>
      <c r="D15" s="108">
        <v>5835937360</v>
      </c>
      <c r="E15" s="108">
        <v>0</v>
      </c>
      <c r="F15" s="108">
        <v>0</v>
      </c>
      <c r="G15" s="108">
        <v>0</v>
      </c>
      <c r="H15" s="108">
        <v>0</v>
      </c>
      <c r="I15" s="108">
        <v>332405</v>
      </c>
      <c r="J15" s="108">
        <v>18031</v>
      </c>
      <c r="K15" s="108">
        <v>5741937026</v>
      </c>
      <c r="L15" s="108">
        <v>5992470761</v>
      </c>
      <c r="M15" s="104">
        <f>'واحدهای صندوق'!$L15/40356749908018</f>
        <v>1.4848744694897812E-4</v>
      </c>
    </row>
    <row r="16" spans="1:13" ht="23.1" customHeight="1">
      <c r="A16" s="105" t="s">
        <v>63</v>
      </c>
      <c r="B16" s="108">
        <v>5415</v>
      </c>
      <c r="C16" s="108">
        <v>71331520</v>
      </c>
      <c r="D16" s="108">
        <v>76921897</v>
      </c>
      <c r="E16" s="108">
        <v>12476399</v>
      </c>
      <c r="F16" s="108">
        <v>181334611462</v>
      </c>
      <c r="G16" s="108">
        <v>0</v>
      </c>
      <c r="H16" s="108">
        <v>0</v>
      </c>
      <c r="I16" s="108">
        <v>12481814</v>
      </c>
      <c r="J16" s="108">
        <v>14590</v>
      </c>
      <c r="K16" s="108">
        <v>181405942982</v>
      </c>
      <c r="L16" s="108">
        <v>182075520701</v>
      </c>
      <c r="M16" s="104">
        <f>'واحدهای صندوق'!$L16/40356749908018</f>
        <v>4.5116497516769953E-3</v>
      </c>
    </row>
    <row r="17" spans="1:18" ht="23.1" customHeight="1">
      <c r="A17" s="105" t="s">
        <v>253</v>
      </c>
      <c r="B17" s="108">
        <v>31179764</v>
      </c>
      <c r="C17" s="108">
        <v>431103643555</v>
      </c>
      <c r="D17" s="108">
        <v>433535674767</v>
      </c>
      <c r="E17" s="108">
        <v>13297571</v>
      </c>
      <c r="F17" s="108">
        <v>189619016625</v>
      </c>
      <c r="G17" s="108">
        <v>22213204</v>
      </c>
      <c r="H17" s="108">
        <v>314070694905</v>
      </c>
      <c r="I17" s="108">
        <v>22264131</v>
      </c>
      <c r="J17" s="108">
        <v>14273</v>
      </c>
      <c r="K17" s="108">
        <v>313594191234</v>
      </c>
      <c r="L17" s="108">
        <v>317716358778</v>
      </c>
      <c r="M17" s="104">
        <f>'واحدهای صندوق'!$L17/40356749908018</f>
        <v>7.872694394423391E-3</v>
      </c>
    </row>
    <row r="18" spans="1:18" ht="23.1" customHeight="1">
      <c r="A18" s="105" t="s">
        <v>30</v>
      </c>
      <c r="B18" s="108"/>
      <c r="C18" s="108">
        <f>SUBTOTAL(109,C10:C17)</f>
        <v>2285882979722</v>
      </c>
      <c r="D18" s="108">
        <f t="shared" ref="D18:K18" si="0">SUBTOTAL(109,D10:D17)</f>
        <v>2292214019138</v>
      </c>
      <c r="E18" s="108">
        <f t="shared" si="0"/>
        <v>206257913</v>
      </c>
      <c r="F18" s="108">
        <f t="shared" si="0"/>
        <v>4236822615054</v>
      </c>
      <c r="G18" s="108">
        <f t="shared" si="0"/>
        <v>188684529</v>
      </c>
      <c r="H18" s="108">
        <f t="shared" si="0"/>
        <v>4220303580228</v>
      </c>
      <c r="I18" s="108">
        <f t="shared" si="0"/>
        <v>127434269</v>
      </c>
      <c r="J18" s="108">
        <f t="shared" si="0"/>
        <v>131095</v>
      </c>
      <c r="K18" s="108">
        <f t="shared" si="0"/>
        <v>2336991689538</v>
      </c>
      <c r="L18" s="108">
        <f>SUBTOTAL(109,L10:L17)</f>
        <v>2359954424474</v>
      </c>
      <c r="M18" s="106">
        <f>SUBTOTAL(109,M10:M15)</f>
        <v>4.6092972036517403E-2</v>
      </c>
    </row>
    <row r="19" spans="1:18" ht="23.1" customHeight="1">
      <c r="A19" s="17" t="s">
        <v>31</v>
      </c>
      <c r="B19" s="19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R19" s="8"/>
    </row>
  </sheetData>
  <mergeCells count="19">
    <mergeCell ref="A1:M1"/>
    <mergeCell ref="A2:M2"/>
    <mergeCell ref="A3:M3"/>
    <mergeCell ref="A4:M4"/>
    <mergeCell ref="A5:M5"/>
    <mergeCell ref="B7:D7"/>
    <mergeCell ref="E7:H7"/>
    <mergeCell ref="I7:M7"/>
    <mergeCell ref="A8:A9"/>
    <mergeCell ref="B8:B9"/>
    <mergeCell ref="C8:C9"/>
    <mergeCell ref="D8:D9"/>
    <mergeCell ref="E8:F8"/>
    <mergeCell ref="I8:I9"/>
    <mergeCell ref="J8:J9"/>
    <mergeCell ref="K8:K9"/>
    <mergeCell ref="L8:L9"/>
    <mergeCell ref="M8:M9"/>
    <mergeCell ref="G8:H8"/>
  </mergeCells>
  <pageMargins left="0.7" right="0.7" top="0.75" bottom="0.75" header="0.3" footer="0.3"/>
  <pageSetup paperSize="9" scale="59" orientation="landscape" horizontalDpi="4294967295" verticalDpi="4294967295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rightToLeft="1" view="pageBreakPreview" zoomScale="106" zoomScaleNormal="100" zoomScaleSheetLayoutView="106" workbookViewId="0">
      <selection activeCell="E7" sqref="E7"/>
    </sheetView>
  </sheetViews>
  <sheetFormatPr defaultColWidth="9" defaultRowHeight="18"/>
  <cols>
    <col min="1" max="1" width="41" style="30" customWidth="1"/>
    <col min="2" max="2" width="18.5" style="30" customWidth="1"/>
    <col min="3" max="3" width="13" style="30" customWidth="1"/>
    <col min="4" max="4" width="13.5" style="30" customWidth="1"/>
    <col min="5" max="5" width="15.75" style="30" customWidth="1"/>
    <col min="6" max="9" width="16.5" style="30" customWidth="1"/>
    <col min="10" max="10" width="13" style="30" customWidth="1"/>
    <col min="11" max="11" width="9" style="2" customWidth="1"/>
    <col min="12" max="16384" width="9" style="2"/>
  </cols>
  <sheetData>
    <row r="1" spans="1:18" ht="19.5">
      <c r="A1" s="168" t="s">
        <v>0</v>
      </c>
      <c r="B1" s="168"/>
      <c r="C1" s="168"/>
      <c r="D1" s="168"/>
      <c r="E1" s="168"/>
      <c r="F1" s="168"/>
      <c r="G1" s="168"/>
      <c r="H1" s="168"/>
      <c r="I1" s="168"/>
    </row>
    <row r="2" spans="1:18" ht="19.5">
      <c r="A2" s="168" t="s">
        <v>2</v>
      </c>
      <c r="B2" s="168"/>
      <c r="C2" s="168"/>
      <c r="D2" s="168"/>
      <c r="E2" s="168"/>
      <c r="F2" s="168"/>
      <c r="G2" s="168"/>
      <c r="H2" s="168"/>
      <c r="I2" s="168"/>
    </row>
    <row r="3" spans="1:18" ht="19.5">
      <c r="A3" s="168" t="s">
        <v>295</v>
      </c>
      <c r="B3" s="168"/>
      <c r="C3" s="168"/>
      <c r="D3" s="168"/>
      <c r="E3" s="168"/>
      <c r="F3" s="168"/>
      <c r="G3" s="168"/>
      <c r="H3" s="168"/>
      <c r="I3" s="168"/>
    </row>
    <row r="4" spans="1:18" ht="19.5">
      <c r="A4" s="169" t="s">
        <v>221</v>
      </c>
      <c r="B4" s="169"/>
      <c r="C4" s="169"/>
      <c r="D4" s="169"/>
      <c r="E4" s="169"/>
      <c r="F4" s="169"/>
      <c r="G4" s="169"/>
      <c r="H4" s="169"/>
      <c r="I4" s="169"/>
    </row>
    <row r="5" spans="1:18" ht="18.75" thickBot="1">
      <c r="B5" s="31"/>
      <c r="C5" s="31"/>
      <c r="D5" s="31"/>
      <c r="E5" s="31"/>
      <c r="F5" s="31"/>
      <c r="G5" s="31"/>
      <c r="H5" s="31"/>
    </row>
    <row r="6" spans="1:18" ht="18.75" customHeight="1" thickBot="1">
      <c r="A6" s="25"/>
      <c r="B6" s="171" t="s">
        <v>66</v>
      </c>
      <c r="C6" s="171"/>
      <c r="D6" s="171"/>
      <c r="E6" s="171"/>
      <c r="F6" s="32" t="s">
        <v>281</v>
      </c>
      <c r="G6" s="185" t="s">
        <v>5</v>
      </c>
      <c r="H6" s="185"/>
      <c r="I6" s="186" t="s">
        <v>278</v>
      </c>
      <c r="J6" s="186"/>
    </row>
    <row r="7" spans="1:18" ht="31.9" customHeight="1">
      <c r="A7" s="33" t="s">
        <v>67</v>
      </c>
      <c r="B7" s="34" t="s">
        <v>68</v>
      </c>
      <c r="C7" s="34" t="s">
        <v>69</v>
      </c>
      <c r="D7" s="34" t="s">
        <v>70</v>
      </c>
      <c r="E7" s="34" t="s">
        <v>64</v>
      </c>
      <c r="F7" s="35" t="s">
        <v>71</v>
      </c>
      <c r="G7" s="34" t="s">
        <v>72</v>
      </c>
      <c r="H7" s="34" t="s">
        <v>73</v>
      </c>
      <c r="I7" s="36" t="s">
        <v>71</v>
      </c>
      <c r="J7" s="36" t="s">
        <v>65</v>
      </c>
    </row>
    <row r="8" spans="1:18" ht="23.1" customHeight="1">
      <c r="A8" s="111" t="s">
        <v>91</v>
      </c>
      <c r="B8" s="112" t="s">
        <v>92</v>
      </c>
      <c r="C8" s="112" t="s">
        <v>76</v>
      </c>
      <c r="D8" s="112" t="s">
        <v>47</v>
      </c>
      <c r="E8" s="112" t="s">
        <v>47</v>
      </c>
      <c r="F8" s="113">
        <v>9048930</v>
      </c>
      <c r="G8" s="113">
        <v>38265</v>
      </c>
      <c r="H8" s="113">
        <v>0</v>
      </c>
      <c r="I8" s="113">
        <v>9087195</v>
      </c>
      <c r="J8" s="118">
        <f>سپرده!$I8/34908293392748</f>
        <v>2.6031622049698408E-7</v>
      </c>
    </row>
    <row r="9" spans="1:18" ht="23.1" customHeight="1">
      <c r="A9" s="114" t="s">
        <v>93</v>
      </c>
      <c r="B9" s="115" t="s">
        <v>94</v>
      </c>
      <c r="C9" s="115" t="s">
        <v>76</v>
      </c>
      <c r="D9" s="115" t="s">
        <v>47</v>
      </c>
      <c r="E9" s="115" t="s">
        <v>47</v>
      </c>
      <c r="F9" s="116">
        <v>74865017</v>
      </c>
      <c r="G9" s="116">
        <v>0</v>
      </c>
      <c r="H9" s="116">
        <v>0</v>
      </c>
      <c r="I9" s="116">
        <v>74865017</v>
      </c>
      <c r="J9" s="118">
        <f>سپرده!$I9/34908293392748</f>
        <v>2.1446197944340868E-6</v>
      </c>
    </row>
    <row r="10" spans="1:18" ht="23.1" customHeight="1">
      <c r="A10" s="114" t="s">
        <v>130</v>
      </c>
      <c r="B10" s="115" t="s">
        <v>131</v>
      </c>
      <c r="C10" s="115" t="s">
        <v>76</v>
      </c>
      <c r="D10" s="115" t="s">
        <v>47</v>
      </c>
      <c r="E10" s="115" t="s">
        <v>47</v>
      </c>
      <c r="F10" s="116">
        <v>5705617</v>
      </c>
      <c r="G10" s="116">
        <v>24127</v>
      </c>
      <c r="H10" s="116">
        <v>0</v>
      </c>
      <c r="I10" s="116">
        <v>5729744</v>
      </c>
      <c r="J10" s="118">
        <f>سپرده!$I10/34908293392748</f>
        <v>1.6413704146276946E-7</v>
      </c>
    </row>
    <row r="11" spans="1:18" ht="23.1" customHeight="1">
      <c r="A11" s="114" t="s">
        <v>122</v>
      </c>
      <c r="B11" s="115" t="s">
        <v>123</v>
      </c>
      <c r="C11" s="115" t="s">
        <v>76</v>
      </c>
      <c r="D11" s="115" t="s">
        <v>47</v>
      </c>
      <c r="E11" s="115" t="s">
        <v>47</v>
      </c>
      <c r="F11" s="116">
        <v>5994935</v>
      </c>
      <c r="G11" s="116">
        <v>0</v>
      </c>
      <c r="H11" s="116">
        <v>0</v>
      </c>
      <c r="I11" s="116">
        <v>5994935</v>
      </c>
      <c r="J11" s="118">
        <f>سپرده!$I11/34908293392748</f>
        <v>1.7173383220290607E-7</v>
      </c>
    </row>
    <row r="12" spans="1:18" ht="23.1" customHeight="1">
      <c r="A12" s="114" t="s">
        <v>227</v>
      </c>
      <c r="B12" s="115" t="s">
        <v>82</v>
      </c>
      <c r="C12" s="115" t="s">
        <v>81</v>
      </c>
      <c r="D12" s="115" t="s">
        <v>47</v>
      </c>
      <c r="E12" s="115" t="s">
        <v>47</v>
      </c>
      <c r="F12" s="116">
        <v>295417014944</v>
      </c>
      <c r="G12" s="116">
        <v>938596140460</v>
      </c>
      <c r="H12" s="116">
        <v>980013928203</v>
      </c>
      <c r="I12" s="116">
        <v>253999227201</v>
      </c>
      <c r="J12" s="118">
        <f>سپرده!$I12/34908293392748</f>
        <v>7.276185757444301E-3</v>
      </c>
    </row>
    <row r="13" spans="1:18" ht="23.1" customHeight="1">
      <c r="A13" s="114" t="s">
        <v>162</v>
      </c>
      <c r="B13" s="115" t="s">
        <v>163</v>
      </c>
      <c r="C13" s="115" t="s">
        <v>76</v>
      </c>
      <c r="D13" s="115" t="s">
        <v>47</v>
      </c>
      <c r="E13" s="115" t="s">
        <v>47</v>
      </c>
      <c r="F13" s="116">
        <v>35571733</v>
      </c>
      <c r="G13" s="116">
        <v>146811</v>
      </c>
      <c r="H13" s="116">
        <v>0</v>
      </c>
      <c r="I13" s="116">
        <v>35718544</v>
      </c>
      <c r="J13" s="118">
        <f>سپرده!$I13/34908293392748</f>
        <v>1.0232108341171535E-6</v>
      </c>
      <c r="R13" s="8"/>
    </row>
    <row r="14" spans="1:18" ht="23.1" customHeight="1">
      <c r="A14" s="114" t="s">
        <v>118</v>
      </c>
      <c r="B14" s="115" t="s">
        <v>119</v>
      </c>
      <c r="C14" s="115" t="s">
        <v>76</v>
      </c>
      <c r="D14" s="115" t="s">
        <v>47</v>
      </c>
      <c r="E14" s="115" t="s">
        <v>47</v>
      </c>
      <c r="F14" s="116">
        <v>175288963</v>
      </c>
      <c r="G14" s="116">
        <v>0</v>
      </c>
      <c r="H14" s="116">
        <v>0</v>
      </c>
      <c r="I14" s="116">
        <v>175288963</v>
      </c>
      <c r="J14" s="118">
        <f>سپرده!$I14/34908293392748</f>
        <v>5.0214131360662644E-6</v>
      </c>
    </row>
    <row r="15" spans="1:18" ht="23.1" customHeight="1">
      <c r="A15" s="114" t="s">
        <v>87</v>
      </c>
      <c r="B15" s="115" t="s">
        <v>88</v>
      </c>
      <c r="C15" s="115" t="s">
        <v>76</v>
      </c>
      <c r="D15" s="115" t="s">
        <v>47</v>
      </c>
      <c r="E15" s="115" t="s">
        <v>47</v>
      </c>
      <c r="F15" s="116">
        <v>54707216</v>
      </c>
      <c r="G15" s="116">
        <v>231340</v>
      </c>
      <c r="H15" s="116">
        <v>0</v>
      </c>
      <c r="I15" s="116">
        <v>54938556</v>
      </c>
      <c r="J15" s="118">
        <f>سپرده!$I15/34908293392748</f>
        <v>1.573796672953745E-6</v>
      </c>
    </row>
    <row r="16" spans="1:18" ht="23.1" customHeight="1">
      <c r="A16" s="114" t="s">
        <v>231</v>
      </c>
      <c r="B16" s="115" t="s">
        <v>234</v>
      </c>
      <c r="C16" s="115" t="s">
        <v>76</v>
      </c>
      <c r="D16" s="115" t="s">
        <v>47</v>
      </c>
      <c r="E16" s="115" t="s">
        <v>47</v>
      </c>
      <c r="F16" s="116">
        <v>47535415</v>
      </c>
      <c r="G16" s="116">
        <v>426922812</v>
      </c>
      <c r="H16" s="116">
        <v>134707279</v>
      </c>
      <c r="I16" s="116">
        <v>339750948</v>
      </c>
      <c r="J16" s="118">
        <f>سپرده!$I16/34908293392748</f>
        <v>9.7326713791909785E-6</v>
      </c>
    </row>
    <row r="17" spans="1:10" ht="23.1" customHeight="1">
      <c r="A17" s="114" t="s">
        <v>160</v>
      </c>
      <c r="B17" s="115" t="s">
        <v>161</v>
      </c>
      <c r="C17" s="115" t="s">
        <v>76</v>
      </c>
      <c r="D17" s="115" t="s">
        <v>47</v>
      </c>
      <c r="E17" s="115" t="s">
        <v>47</v>
      </c>
      <c r="F17" s="116">
        <v>64906754</v>
      </c>
      <c r="G17" s="116">
        <v>274630</v>
      </c>
      <c r="H17" s="116">
        <v>0</v>
      </c>
      <c r="I17" s="116">
        <v>65181384</v>
      </c>
      <c r="J17" s="118">
        <f>سپرده!$I17/34908293392748</f>
        <v>1.8672177200602154E-6</v>
      </c>
    </row>
    <row r="18" spans="1:10" ht="23.1" customHeight="1">
      <c r="A18" s="114" t="s">
        <v>126</v>
      </c>
      <c r="B18" s="115" t="s">
        <v>127</v>
      </c>
      <c r="C18" s="115" t="s">
        <v>76</v>
      </c>
      <c r="D18" s="115" t="s">
        <v>47</v>
      </c>
      <c r="E18" s="115" t="s">
        <v>47</v>
      </c>
      <c r="F18" s="116">
        <v>582391</v>
      </c>
      <c r="G18" s="116">
        <v>115355845</v>
      </c>
      <c r="H18" s="116">
        <v>115355845</v>
      </c>
      <c r="I18" s="116">
        <v>582391</v>
      </c>
      <c r="J18" s="118">
        <f>سپرده!$I18/34908293392748</f>
        <v>1.6683456663080196E-8</v>
      </c>
    </row>
    <row r="19" spans="1:10" ht="23.1" customHeight="1">
      <c r="A19" s="114" t="s">
        <v>99</v>
      </c>
      <c r="B19" s="115" t="s">
        <v>100</v>
      </c>
      <c r="C19" s="115" t="s">
        <v>76</v>
      </c>
      <c r="D19" s="115" t="s">
        <v>47</v>
      </c>
      <c r="E19" s="115" t="s">
        <v>47</v>
      </c>
      <c r="F19" s="116">
        <v>108383620</v>
      </c>
      <c r="G19" s="116">
        <v>458321</v>
      </c>
      <c r="H19" s="116">
        <v>0</v>
      </c>
      <c r="I19" s="116">
        <v>108841941</v>
      </c>
      <c r="J19" s="118">
        <f>سپرده!$I19/34908293392748</f>
        <v>3.1179393325086265E-6</v>
      </c>
    </row>
    <row r="20" spans="1:10" ht="23.1" customHeight="1">
      <c r="A20" s="114" t="s">
        <v>89</v>
      </c>
      <c r="B20" s="115" t="s">
        <v>90</v>
      </c>
      <c r="C20" s="115" t="s">
        <v>76</v>
      </c>
      <c r="D20" s="115" t="s">
        <v>47</v>
      </c>
      <c r="E20" s="115" t="s">
        <v>47</v>
      </c>
      <c r="F20" s="116">
        <v>12960221</v>
      </c>
      <c r="G20" s="116">
        <v>0</v>
      </c>
      <c r="H20" s="116">
        <v>0</v>
      </c>
      <c r="I20" s="116">
        <v>12960221</v>
      </c>
      <c r="J20" s="118">
        <f>سپرده!$I20/34908293392748</f>
        <v>3.7126481246695411E-7</v>
      </c>
    </row>
    <row r="21" spans="1:10" ht="23.1" customHeight="1">
      <c r="A21" s="114" t="s">
        <v>116</v>
      </c>
      <c r="B21" s="115" t="s">
        <v>117</v>
      </c>
      <c r="C21" s="115" t="s">
        <v>76</v>
      </c>
      <c r="D21" s="115" t="s">
        <v>47</v>
      </c>
      <c r="E21" s="115" t="s">
        <v>47</v>
      </c>
      <c r="F21" s="116">
        <v>101226003</v>
      </c>
      <c r="G21" s="116">
        <v>201960195</v>
      </c>
      <c r="H21" s="116">
        <v>201605650</v>
      </c>
      <c r="I21" s="116">
        <v>101580548</v>
      </c>
      <c r="J21" s="118">
        <f>سپرده!$I21/34908293392748</f>
        <v>2.9099259266883207E-6</v>
      </c>
    </row>
    <row r="22" spans="1:10" ht="23.1" customHeight="1">
      <c r="A22" s="114" t="s">
        <v>148</v>
      </c>
      <c r="B22" s="115" t="s">
        <v>149</v>
      </c>
      <c r="C22" s="115" t="s">
        <v>76</v>
      </c>
      <c r="D22" s="115" t="s">
        <v>47</v>
      </c>
      <c r="E22" s="115" t="s">
        <v>47</v>
      </c>
      <c r="F22" s="116">
        <v>272045179</v>
      </c>
      <c r="G22" s="116">
        <v>0</v>
      </c>
      <c r="H22" s="116">
        <v>0</v>
      </c>
      <c r="I22" s="116">
        <v>272045179</v>
      </c>
      <c r="J22" s="118">
        <f>سپرده!$I22/34908293392748</f>
        <v>7.7931388950831906E-6</v>
      </c>
    </row>
    <row r="23" spans="1:10" ht="23.1" customHeight="1">
      <c r="A23" s="114" t="s">
        <v>166</v>
      </c>
      <c r="B23" s="115" t="s">
        <v>167</v>
      </c>
      <c r="C23" s="115" t="s">
        <v>76</v>
      </c>
      <c r="D23" s="115" t="s">
        <v>47</v>
      </c>
      <c r="E23" s="115" t="s">
        <v>47</v>
      </c>
      <c r="F23" s="116">
        <v>1000460000</v>
      </c>
      <c r="G23" s="116">
        <v>0</v>
      </c>
      <c r="H23" s="116">
        <v>85000</v>
      </c>
      <c r="I23" s="116">
        <v>1000375000</v>
      </c>
      <c r="J23" s="118">
        <f>سپرده!$I23/34908293392748</f>
        <v>2.8657230210166109E-5</v>
      </c>
    </row>
    <row r="24" spans="1:10" ht="23.1" customHeight="1">
      <c r="A24" s="114" t="s">
        <v>101</v>
      </c>
      <c r="B24" s="115" t="s">
        <v>102</v>
      </c>
      <c r="C24" s="115" t="s">
        <v>76</v>
      </c>
      <c r="D24" s="115" t="s">
        <v>47</v>
      </c>
      <c r="E24" s="115" t="s">
        <v>47</v>
      </c>
      <c r="F24" s="116">
        <v>3881130</v>
      </c>
      <c r="G24" s="116">
        <v>0</v>
      </c>
      <c r="H24" s="116">
        <v>0</v>
      </c>
      <c r="I24" s="116">
        <v>3881130</v>
      </c>
      <c r="J24" s="118">
        <f>سپرده!$I24/34908293392748</f>
        <v>1.1118074310691689E-7</v>
      </c>
    </row>
    <row r="25" spans="1:10" ht="23.1" customHeight="1">
      <c r="A25" s="114" t="s">
        <v>154</v>
      </c>
      <c r="B25" s="115" t="s">
        <v>155</v>
      </c>
      <c r="C25" s="115" t="s">
        <v>76</v>
      </c>
      <c r="D25" s="115" t="s">
        <v>47</v>
      </c>
      <c r="E25" s="115" t="s">
        <v>47</v>
      </c>
      <c r="F25" s="116">
        <v>48425628</v>
      </c>
      <c r="G25" s="116">
        <v>0</v>
      </c>
      <c r="H25" s="116">
        <v>0</v>
      </c>
      <c r="I25" s="116">
        <v>48425628</v>
      </c>
      <c r="J25" s="118">
        <f>سپرده!$I25/34908293392748</f>
        <v>1.3872241606076379E-6</v>
      </c>
    </row>
    <row r="26" spans="1:10" ht="23.1" customHeight="1">
      <c r="A26" s="114" t="s">
        <v>146</v>
      </c>
      <c r="B26" s="115" t="s">
        <v>147</v>
      </c>
      <c r="C26" s="115" t="s">
        <v>76</v>
      </c>
      <c r="D26" s="115" t="s">
        <v>47</v>
      </c>
      <c r="E26" s="115" t="s">
        <v>47</v>
      </c>
      <c r="F26" s="116">
        <v>969822397</v>
      </c>
      <c r="G26" s="116">
        <v>104387426</v>
      </c>
      <c r="H26" s="116">
        <v>100286417</v>
      </c>
      <c r="I26" s="116">
        <v>973923406</v>
      </c>
      <c r="J26" s="118">
        <f>سپرده!$I26/34908293392748</f>
        <v>2.7899484945956339E-5</v>
      </c>
    </row>
    <row r="27" spans="1:10" ht="23.1" customHeight="1">
      <c r="A27" s="114" t="s">
        <v>77</v>
      </c>
      <c r="B27" s="115" t="s">
        <v>78</v>
      </c>
      <c r="C27" s="115" t="s">
        <v>76</v>
      </c>
      <c r="D27" s="115" t="s">
        <v>47</v>
      </c>
      <c r="E27" s="115" t="s">
        <v>47</v>
      </c>
      <c r="F27" s="116">
        <v>10015931</v>
      </c>
      <c r="G27" s="116">
        <v>115355845</v>
      </c>
      <c r="H27" s="116">
        <v>115355845</v>
      </c>
      <c r="I27" s="116">
        <v>10015931</v>
      </c>
      <c r="J27" s="118">
        <f>سپرده!$I27/34908293392748</f>
        <v>2.8692124496927578E-7</v>
      </c>
    </row>
    <row r="28" spans="1:10" ht="23.1" customHeight="1">
      <c r="A28" s="114" t="s">
        <v>105</v>
      </c>
      <c r="B28" s="115" t="s">
        <v>106</v>
      </c>
      <c r="C28" s="115" t="s">
        <v>76</v>
      </c>
      <c r="D28" s="115" t="s">
        <v>47</v>
      </c>
      <c r="E28" s="115" t="s">
        <v>47</v>
      </c>
      <c r="F28" s="116">
        <v>12274453</v>
      </c>
      <c r="G28" s="116">
        <v>0</v>
      </c>
      <c r="H28" s="116">
        <v>0</v>
      </c>
      <c r="I28" s="116">
        <v>12274453</v>
      </c>
      <c r="J28" s="118">
        <f>سپرده!$I28/34908293392748</f>
        <v>3.516199678369252E-7</v>
      </c>
    </row>
    <row r="29" spans="1:10" ht="23.1" customHeight="1">
      <c r="A29" s="114" t="s">
        <v>97</v>
      </c>
      <c r="B29" s="115" t="s">
        <v>98</v>
      </c>
      <c r="C29" s="115" t="s">
        <v>76</v>
      </c>
      <c r="D29" s="115" t="s">
        <v>47</v>
      </c>
      <c r="E29" s="115" t="s">
        <v>47</v>
      </c>
      <c r="F29" s="116">
        <v>10122078478</v>
      </c>
      <c r="G29" s="116">
        <v>7792112996</v>
      </c>
      <c r="H29" s="116">
        <v>7749130497</v>
      </c>
      <c r="I29" s="116">
        <v>10165060977</v>
      </c>
      <c r="J29" s="118">
        <f>سپرده!$I29/34908293392748</f>
        <v>2.9119329503262781E-4</v>
      </c>
    </row>
    <row r="30" spans="1:10" ht="23.1" customHeight="1">
      <c r="A30" s="114" t="s">
        <v>230</v>
      </c>
      <c r="B30" s="115" t="s">
        <v>233</v>
      </c>
      <c r="C30" s="115" t="s">
        <v>76</v>
      </c>
      <c r="D30" s="115" t="s">
        <v>47</v>
      </c>
      <c r="E30" s="115" t="s">
        <v>47</v>
      </c>
      <c r="F30" s="116">
        <v>0</v>
      </c>
      <c r="G30" s="116">
        <v>0</v>
      </c>
      <c r="H30" s="116">
        <v>0</v>
      </c>
      <c r="I30" s="116">
        <v>0</v>
      </c>
      <c r="J30" s="118">
        <f>سپرده!$I30/34908293392748</f>
        <v>0</v>
      </c>
    </row>
    <row r="31" spans="1:10" ht="23.1" customHeight="1">
      <c r="A31" s="114" t="s">
        <v>95</v>
      </c>
      <c r="B31" s="115" t="s">
        <v>96</v>
      </c>
      <c r="C31" s="115" t="s">
        <v>76</v>
      </c>
      <c r="D31" s="115" t="s">
        <v>47</v>
      </c>
      <c r="E31" s="115" t="s">
        <v>47</v>
      </c>
      <c r="F31" s="116">
        <v>5083731</v>
      </c>
      <c r="G31" s="116">
        <v>0</v>
      </c>
      <c r="H31" s="116">
        <v>0</v>
      </c>
      <c r="I31" s="116">
        <v>5083731</v>
      </c>
      <c r="J31" s="118">
        <f>سپرده!$I31/34908293392748</f>
        <v>1.4563103795432509E-7</v>
      </c>
    </row>
    <row r="32" spans="1:10" ht="23.1" customHeight="1">
      <c r="A32" s="114" t="s">
        <v>107</v>
      </c>
      <c r="B32" s="115" t="s">
        <v>108</v>
      </c>
      <c r="C32" s="115" t="s">
        <v>76</v>
      </c>
      <c r="D32" s="115" t="s">
        <v>47</v>
      </c>
      <c r="E32" s="115" t="s">
        <v>47</v>
      </c>
      <c r="F32" s="116">
        <v>2887629</v>
      </c>
      <c r="G32" s="116">
        <v>12211</v>
      </c>
      <c r="H32" s="116">
        <v>0</v>
      </c>
      <c r="I32" s="116">
        <v>2899840</v>
      </c>
      <c r="J32" s="118">
        <f>سپرده!$I32/34908293392748</f>
        <v>8.3070231115979595E-8</v>
      </c>
    </row>
    <row r="33" spans="1:10" ht="23.1" customHeight="1">
      <c r="A33" s="114" t="s">
        <v>152</v>
      </c>
      <c r="B33" s="115" t="s">
        <v>153</v>
      </c>
      <c r="C33" s="115" t="s">
        <v>76</v>
      </c>
      <c r="D33" s="115" t="s">
        <v>47</v>
      </c>
      <c r="E33" s="115" t="s">
        <v>47</v>
      </c>
      <c r="F33" s="116">
        <v>21135190</v>
      </c>
      <c r="G33" s="116">
        <v>89607</v>
      </c>
      <c r="H33" s="116">
        <v>0</v>
      </c>
      <c r="I33" s="116">
        <v>21224797</v>
      </c>
      <c r="J33" s="118">
        <f>سپرده!$I33/34908293392748</f>
        <v>6.0801588783510489E-7</v>
      </c>
    </row>
    <row r="34" spans="1:10" ht="23.1" customHeight="1">
      <c r="A34" s="114" t="s">
        <v>164</v>
      </c>
      <c r="B34" s="115" t="s">
        <v>165</v>
      </c>
      <c r="C34" s="115" t="s">
        <v>76</v>
      </c>
      <c r="D34" s="115" t="s">
        <v>47</v>
      </c>
      <c r="E34" s="115" t="s">
        <v>47</v>
      </c>
      <c r="F34" s="116">
        <v>2856104</v>
      </c>
      <c r="G34" s="116">
        <v>0</v>
      </c>
      <c r="H34" s="116">
        <v>0</v>
      </c>
      <c r="I34" s="116">
        <v>2856104</v>
      </c>
      <c r="J34" s="118">
        <f>سپرده!$I34/34908293392748</f>
        <v>8.1817348326553809E-8</v>
      </c>
    </row>
    <row r="35" spans="1:10" ht="23.1" customHeight="1">
      <c r="A35" s="114" t="s">
        <v>254</v>
      </c>
      <c r="B35" s="115" t="s">
        <v>255</v>
      </c>
      <c r="C35" s="115" t="s">
        <v>76</v>
      </c>
      <c r="D35" s="115" t="s">
        <v>47</v>
      </c>
      <c r="E35" s="115" t="s">
        <v>47</v>
      </c>
      <c r="F35" s="116">
        <v>0</v>
      </c>
      <c r="G35" s="116">
        <v>130803441</v>
      </c>
      <c r="H35" s="116">
        <v>130803441</v>
      </c>
      <c r="I35" s="116">
        <v>0</v>
      </c>
      <c r="J35" s="118">
        <f>سپرده!$I35/34908293392748</f>
        <v>0</v>
      </c>
    </row>
    <row r="36" spans="1:10" ht="23.1" customHeight="1">
      <c r="A36" s="114" t="s">
        <v>85</v>
      </c>
      <c r="B36" s="115" t="s">
        <v>86</v>
      </c>
      <c r="C36" s="115" t="s">
        <v>76</v>
      </c>
      <c r="D36" s="115" t="s">
        <v>47</v>
      </c>
      <c r="E36" s="115" t="s">
        <v>47</v>
      </c>
      <c r="F36" s="116">
        <v>3343083</v>
      </c>
      <c r="G36" s="116">
        <v>0</v>
      </c>
      <c r="H36" s="116">
        <v>0</v>
      </c>
      <c r="I36" s="116">
        <v>3343083</v>
      </c>
      <c r="J36" s="118">
        <f>سپرده!$I36/34908293392748</f>
        <v>9.5767586297831059E-8</v>
      </c>
    </row>
    <row r="37" spans="1:10" ht="23.1" customHeight="1">
      <c r="A37" s="114" t="s">
        <v>109</v>
      </c>
      <c r="B37" s="115" t="s">
        <v>110</v>
      </c>
      <c r="C37" s="115" t="s">
        <v>76</v>
      </c>
      <c r="D37" s="115" t="s">
        <v>47</v>
      </c>
      <c r="E37" s="115" t="s">
        <v>47</v>
      </c>
      <c r="F37" s="116">
        <v>9860000</v>
      </c>
      <c r="G37" s="116">
        <v>41871</v>
      </c>
      <c r="H37" s="116">
        <v>1260000</v>
      </c>
      <c r="I37" s="116">
        <v>8641871</v>
      </c>
      <c r="J37" s="118">
        <f>سپرده!$I37/34908293392748</f>
        <v>2.4755925197406815E-7</v>
      </c>
    </row>
    <row r="38" spans="1:10" ht="23.1" customHeight="1">
      <c r="A38" s="114" t="s">
        <v>144</v>
      </c>
      <c r="B38" s="115" t="s">
        <v>145</v>
      </c>
      <c r="C38" s="115" t="s">
        <v>76</v>
      </c>
      <c r="D38" s="115" t="s">
        <v>47</v>
      </c>
      <c r="E38" s="115" t="s">
        <v>47</v>
      </c>
      <c r="F38" s="116">
        <v>45641293</v>
      </c>
      <c r="G38" s="116">
        <v>193003</v>
      </c>
      <c r="H38" s="116">
        <v>0</v>
      </c>
      <c r="I38" s="116">
        <v>45834296</v>
      </c>
      <c r="J38" s="118">
        <f>سپرده!$I38/34908293392748</f>
        <v>1.3129916001428421E-6</v>
      </c>
    </row>
    <row r="39" spans="1:10" ht="23.1" customHeight="1">
      <c r="A39" s="114" t="s">
        <v>156</v>
      </c>
      <c r="B39" s="115" t="s">
        <v>157</v>
      </c>
      <c r="C39" s="115" t="s">
        <v>76</v>
      </c>
      <c r="D39" s="115" t="s">
        <v>47</v>
      </c>
      <c r="E39" s="115" t="s">
        <v>47</v>
      </c>
      <c r="F39" s="116">
        <v>617495261</v>
      </c>
      <c r="G39" s="116">
        <v>6238009773</v>
      </c>
      <c r="H39" s="116">
        <v>6785745244</v>
      </c>
      <c r="I39" s="116">
        <v>69759790</v>
      </c>
      <c r="J39" s="118">
        <f>سپرده!$I39/34908293392748</f>
        <v>1.9983729715785016E-6</v>
      </c>
    </row>
    <row r="40" spans="1:10" ht="23.1" customHeight="1">
      <c r="A40" s="114" t="s">
        <v>228</v>
      </c>
      <c r="B40" s="115" t="s">
        <v>115</v>
      </c>
      <c r="C40" s="115" t="s">
        <v>76</v>
      </c>
      <c r="D40" s="115" t="s">
        <v>47</v>
      </c>
      <c r="E40" s="115" t="s">
        <v>47</v>
      </c>
      <c r="F40" s="116">
        <v>2008490138</v>
      </c>
      <c r="G40" s="116">
        <v>102918152</v>
      </c>
      <c r="H40" s="116">
        <v>94425014</v>
      </c>
      <c r="I40" s="116">
        <v>2016983276</v>
      </c>
      <c r="J40" s="118">
        <f>سپرده!$I40/34908293392748</f>
        <v>5.7779486762850943E-5</v>
      </c>
    </row>
    <row r="41" spans="1:10" ht="23.1" customHeight="1">
      <c r="A41" s="114" t="s">
        <v>229</v>
      </c>
      <c r="B41" s="115" t="s">
        <v>232</v>
      </c>
      <c r="C41" s="115" t="s">
        <v>76</v>
      </c>
      <c r="D41" s="115" t="s">
        <v>47</v>
      </c>
      <c r="E41" s="115" t="s">
        <v>47</v>
      </c>
      <c r="F41" s="116">
        <v>0</v>
      </c>
      <c r="G41" s="116">
        <v>2649239870</v>
      </c>
      <c r="H41" s="116">
        <v>2649239870</v>
      </c>
      <c r="I41" s="116">
        <v>0</v>
      </c>
      <c r="J41" s="118">
        <f>سپرده!$I41/34908293392748</f>
        <v>0</v>
      </c>
    </row>
    <row r="42" spans="1:10" ht="23.1" customHeight="1">
      <c r="A42" s="114" t="s">
        <v>158</v>
      </c>
      <c r="B42" s="115" t="s">
        <v>159</v>
      </c>
      <c r="C42" s="115" t="s">
        <v>76</v>
      </c>
      <c r="D42" s="115" t="s">
        <v>47</v>
      </c>
      <c r="E42" s="115" t="s">
        <v>47</v>
      </c>
      <c r="F42" s="116">
        <v>8115814</v>
      </c>
      <c r="G42" s="116">
        <v>297142806</v>
      </c>
      <c r="H42" s="116">
        <v>297142806</v>
      </c>
      <c r="I42" s="116">
        <v>8115814</v>
      </c>
      <c r="J42" s="118">
        <f>سپرده!$I42/34908293392748</f>
        <v>2.3248956655343153E-7</v>
      </c>
    </row>
    <row r="43" spans="1:10" ht="23.1" customHeight="1">
      <c r="A43" s="114" t="s">
        <v>136</v>
      </c>
      <c r="B43" s="115" t="s">
        <v>137</v>
      </c>
      <c r="C43" s="115" t="s">
        <v>76</v>
      </c>
      <c r="D43" s="115" t="s">
        <v>47</v>
      </c>
      <c r="E43" s="115" t="s">
        <v>47</v>
      </c>
      <c r="F43" s="116">
        <v>0</v>
      </c>
      <c r="G43" s="116">
        <v>0</v>
      </c>
      <c r="H43" s="116">
        <v>0</v>
      </c>
      <c r="I43" s="116">
        <v>0</v>
      </c>
      <c r="J43" s="118">
        <f>سپرده!$I43/34908293392748</f>
        <v>0</v>
      </c>
    </row>
    <row r="44" spans="1:10" ht="23.1" customHeight="1">
      <c r="A44" s="114" t="s">
        <v>150</v>
      </c>
      <c r="B44" s="115" t="s">
        <v>151</v>
      </c>
      <c r="C44" s="115" t="s">
        <v>76</v>
      </c>
      <c r="D44" s="115" t="s">
        <v>47</v>
      </c>
      <c r="E44" s="115" t="s">
        <v>47</v>
      </c>
      <c r="F44" s="116">
        <v>82103675</v>
      </c>
      <c r="G44" s="116">
        <v>547142806</v>
      </c>
      <c r="H44" s="116">
        <v>547142806</v>
      </c>
      <c r="I44" s="116">
        <v>82103675</v>
      </c>
      <c r="J44" s="118">
        <f>سپرده!$I44/34908293392748</f>
        <v>2.3519819223547772E-6</v>
      </c>
    </row>
    <row r="45" spans="1:10" ht="23.1" customHeight="1">
      <c r="A45" s="114" t="s">
        <v>142</v>
      </c>
      <c r="B45" s="115" t="s">
        <v>143</v>
      </c>
      <c r="C45" s="115" t="s">
        <v>76</v>
      </c>
      <c r="D45" s="115" t="s">
        <v>47</v>
      </c>
      <c r="E45" s="115" t="s">
        <v>47</v>
      </c>
      <c r="F45" s="116">
        <v>318623678</v>
      </c>
      <c r="G45" s="116">
        <v>29472735364</v>
      </c>
      <c r="H45" s="116">
        <v>29472735364</v>
      </c>
      <c r="I45" s="116">
        <v>318623678</v>
      </c>
      <c r="J45" s="118">
        <f>سپرده!$I45/34908293392748</f>
        <v>9.1274492973693263E-6</v>
      </c>
    </row>
    <row r="46" spans="1:10" ht="23.1" customHeight="1">
      <c r="A46" s="114" t="s">
        <v>120</v>
      </c>
      <c r="B46" s="115" t="s">
        <v>121</v>
      </c>
      <c r="C46" s="115" t="s">
        <v>76</v>
      </c>
      <c r="D46" s="115" t="s">
        <v>47</v>
      </c>
      <c r="E46" s="115" t="s">
        <v>47</v>
      </c>
      <c r="F46" s="116">
        <v>6934130</v>
      </c>
      <c r="G46" s="116">
        <v>29322</v>
      </c>
      <c r="H46" s="116">
        <v>0</v>
      </c>
      <c r="I46" s="116">
        <v>6963452</v>
      </c>
      <c r="J46" s="118">
        <f>سپرده!$I46/34908293392748</f>
        <v>1.9947844260546457E-7</v>
      </c>
    </row>
    <row r="47" spans="1:10" ht="23.1" customHeight="1">
      <c r="A47" s="114" t="s">
        <v>79</v>
      </c>
      <c r="B47" s="115" t="s">
        <v>80</v>
      </c>
      <c r="C47" s="115" t="s">
        <v>81</v>
      </c>
      <c r="D47" s="115" t="s">
        <v>47</v>
      </c>
      <c r="E47" s="115" t="s">
        <v>47</v>
      </c>
      <c r="F47" s="116">
        <v>98815100</v>
      </c>
      <c r="G47" s="116">
        <v>125000000000</v>
      </c>
      <c r="H47" s="116">
        <v>124135202640</v>
      </c>
      <c r="I47" s="116">
        <v>963612460</v>
      </c>
      <c r="J47" s="118">
        <f>سپرده!$I47/34908293392748</f>
        <v>2.760411255739546E-5</v>
      </c>
    </row>
    <row r="48" spans="1:10" ht="23.1" customHeight="1">
      <c r="A48" s="114" t="s">
        <v>124</v>
      </c>
      <c r="B48" s="115" t="s">
        <v>125</v>
      </c>
      <c r="C48" s="115" t="s">
        <v>76</v>
      </c>
      <c r="D48" s="115" t="s">
        <v>47</v>
      </c>
      <c r="E48" s="115" t="s">
        <v>47</v>
      </c>
      <c r="F48" s="116">
        <v>2352766</v>
      </c>
      <c r="G48" s="116">
        <v>0</v>
      </c>
      <c r="H48" s="116">
        <v>0</v>
      </c>
      <c r="I48" s="116">
        <v>2352766</v>
      </c>
      <c r="J48" s="118">
        <f>سپرده!$I48/34908293392748</f>
        <v>6.7398482461728533E-8</v>
      </c>
    </row>
    <row r="49" spans="1:10" ht="23.1" customHeight="1">
      <c r="A49" s="114" t="s">
        <v>132</v>
      </c>
      <c r="B49" s="115" t="s">
        <v>133</v>
      </c>
      <c r="C49" s="115" t="s">
        <v>76</v>
      </c>
      <c r="D49" s="115" t="s">
        <v>47</v>
      </c>
      <c r="E49" s="115" t="s">
        <v>47</v>
      </c>
      <c r="F49" s="116">
        <v>62682</v>
      </c>
      <c r="G49" s="116">
        <v>1060</v>
      </c>
      <c r="H49" s="116">
        <v>0</v>
      </c>
      <c r="I49" s="116">
        <v>63742</v>
      </c>
      <c r="J49" s="118">
        <f>سپرده!$I49/34908293392748</f>
        <v>1.8259844238974467E-9</v>
      </c>
    </row>
    <row r="50" spans="1:10" ht="23.1" customHeight="1">
      <c r="A50" s="114" t="s">
        <v>74</v>
      </c>
      <c r="B50" s="115" t="s">
        <v>75</v>
      </c>
      <c r="C50" s="115" t="s">
        <v>76</v>
      </c>
      <c r="D50" s="115" t="s">
        <v>47</v>
      </c>
      <c r="E50" s="115" t="s">
        <v>47</v>
      </c>
      <c r="F50" s="116">
        <v>67821462</v>
      </c>
      <c r="G50" s="116">
        <v>0</v>
      </c>
      <c r="H50" s="116">
        <v>0</v>
      </c>
      <c r="I50" s="116">
        <v>67821462</v>
      </c>
      <c r="J50" s="118">
        <f>سپرده!$I50/34908293392748</f>
        <v>1.9428466822182012E-6</v>
      </c>
    </row>
    <row r="51" spans="1:10" ht="23.1" customHeight="1">
      <c r="A51" s="114" t="s">
        <v>134</v>
      </c>
      <c r="B51" s="115" t="s">
        <v>135</v>
      </c>
      <c r="C51" s="115" t="s">
        <v>76</v>
      </c>
      <c r="D51" s="115" t="s">
        <v>47</v>
      </c>
      <c r="E51" s="115" t="s">
        <v>47</v>
      </c>
      <c r="F51" s="116">
        <v>1649147652</v>
      </c>
      <c r="G51" s="116">
        <v>139235226</v>
      </c>
      <c r="H51" s="116">
        <v>138934391</v>
      </c>
      <c r="I51" s="116">
        <v>1649448487</v>
      </c>
      <c r="J51" s="118">
        <f>سپرده!$I51/34908293392748</f>
        <v>4.7250905922048413E-5</v>
      </c>
    </row>
    <row r="52" spans="1:10" ht="23.1" customHeight="1">
      <c r="A52" s="114" t="s">
        <v>103</v>
      </c>
      <c r="B52" s="115" t="s">
        <v>104</v>
      </c>
      <c r="C52" s="115" t="s">
        <v>76</v>
      </c>
      <c r="D52" s="115" t="s">
        <v>47</v>
      </c>
      <c r="E52" s="115" t="s">
        <v>47</v>
      </c>
      <c r="F52" s="116">
        <v>205837157</v>
      </c>
      <c r="G52" s="116">
        <v>0</v>
      </c>
      <c r="H52" s="116">
        <v>0</v>
      </c>
      <c r="I52" s="116">
        <v>205837157</v>
      </c>
      <c r="J52" s="118">
        <f>سپرده!$I52/34908293392748</f>
        <v>5.8965116021043152E-6</v>
      </c>
    </row>
    <row r="53" spans="1:10" ht="23.1" customHeight="1">
      <c r="A53" s="114" t="s">
        <v>138</v>
      </c>
      <c r="B53" s="115" t="s">
        <v>139</v>
      </c>
      <c r="C53" s="115" t="s">
        <v>76</v>
      </c>
      <c r="D53" s="115" t="s">
        <v>47</v>
      </c>
      <c r="E53" s="115" t="s">
        <v>47</v>
      </c>
      <c r="F53" s="116">
        <v>24810615481</v>
      </c>
      <c r="G53" s="116">
        <v>423900533</v>
      </c>
      <c r="H53" s="116">
        <v>318984082</v>
      </c>
      <c r="I53" s="116">
        <v>24915531932</v>
      </c>
      <c r="J53" s="118">
        <f>سپرده!$I53/34908293392748</f>
        <v>7.1374248095371117E-4</v>
      </c>
    </row>
    <row r="54" spans="1:10" ht="23.1" customHeight="1">
      <c r="A54" s="114" t="s">
        <v>113</v>
      </c>
      <c r="B54" s="115" t="s">
        <v>114</v>
      </c>
      <c r="C54" s="115" t="s">
        <v>76</v>
      </c>
      <c r="D54" s="115" t="s">
        <v>47</v>
      </c>
      <c r="E54" s="115" t="s">
        <v>47</v>
      </c>
      <c r="F54" s="116">
        <v>5438254733</v>
      </c>
      <c r="G54" s="116">
        <v>500883924114</v>
      </c>
      <c r="H54" s="116">
        <v>506320374812</v>
      </c>
      <c r="I54" s="116">
        <v>1804035</v>
      </c>
      <c r="J54" s="118">
        <f>سپرده!$I54/34908293392748</f>
        <v>5.1679266577230555E-8</v>
      </c>
    </row>
    <row r="55" spans="1:10" ht="23.1" customHeight="1">
      <c r="A55" s="114" t="s">
        <v>128</v>
      </c>
      <c r="B55" s="115" t="s">
        <v>129</v>
      </c>
      <c r="C55" s="115" t="s">
        <v>76</v>
      </c>
      <c r="D55" s="115" t="s">
        <v>47</v>
      </c>
      <c r="E55" s="115" t="s">
        <v>47</v>
      </c>
      <c r="F55" s="116">
        <v>247296</v>
      </c>
      <c r="G55" s="116">
        <v>0</v>
      </c>
      <c r="H55" s="116">
        <v>0</v>
      </c>
      <c r="I55" s="116">
        <v>247296</v>
      </c>
      <c r="J55" s="118">
        <f>سپرده!$I55/34908293392748</f>
        <v>7.0841618413627275E-9</v>
      </c>
    </row>
    <row r="56" spans="1:10" ht="23.1" customHeight="1">
      <c r="A56" s="114" t="s">
        <v>265</v>
      </c>
      <c r="B56" s="115" t="s">
        <v>266</v>
      </c>
      <c r="C56" s="115" t="s">
        <v>76</v>
      </c>
      <c r="D56" s="115" t="s">
        <v>47</v>
      </c>
      <c r="E56" s="115" t="s">
        <v>47</v>
      </c>
      <c r="F56" s="116">
        <v>300000000</v>
      </c>
      <c r="G56" s="116">
        <v>300001972</v>
      </c>
      <c r="H56" s="116">
        <v>0</v>
      </c>
      <c r="I56" s="116">
        <v>600001972</v>
      </c>
      <c r="J56" s="118">
        <f>سپرده!$I56/34908293392748</f>
        <v>1.718794915722368E-5</v>
      </c>
    </row>
    <row r="57" spans="1:10" ht="23.1" customHeight="1">
      <c r="A57" s="114" t="s">
        <v>111</v>
      </c>
      <c r="B57" s="115" t="s">
        <v>112</v>
      </c>
      <c r="C57" s="115" t="s">
        <v>76</v>
      </c>
      <c r="D57" s="115" t="s">
        <v>47</v>
      </c>
      <c r="E57" s="115" t="s">
        <v>47</v>
      </c>
      <c r="F57" s="116">
        <v>6115399804</v>
      </c>
      <c r="G57" s="116">
        <v>589491039</v>
      </c>
      <c r="H57" s="116">
        <v>0</v>
      </c>
      <c r="I57" s="116">
        <v>6704890843</v>
      </c>
      <c r="J57" s="118">
        <f>سپرده!$I57/34908293392748</f>
        <v>1.9207157358179253E-4</v>
      </c>
    </row>
    <row r="58" spans="1:10" ht="23.1" customHeight="1">
      <c r="A58" s="114" t="s">
        <v>83</v>
      </c>
      <c r="B58" s="115" t="s">
        <v>84</v>
      </c>
      <c r="C58" s="115" t="s">
        <v>81</v>
      </c>
      <c r="D58" s="115" t="s">
        <v>47</v>
      </c>
      <c r="E58" s="115" t="s">
        <v>47</v>
      </c>
      <c r="F58" s="116">
        <v>38434131</v>
      </c>
      <c r="G58" s="116">
        <v>0</v>
      </c>
      <c r="H58" s="116">
        <v>230000</v>
      </c>
      <c r="I58" s="116">
        <v>38204131</v>
      </c>
      <c r="J58" s="118">
        <f>سپرده!$I58/34908293392748</f>
        <v>1.0944141717319442E-6</v>
      </c>
    </row>
    <row r="59" spans="1:10" ht="23.1" customHeight="1">
      <c r="A59" s="114" t="s">
        <v>140</v>
      </c>
      <c r="B59" s="115" t="s">
        <v>141</v>
      </c>
      <c r="C59" s="115" t="s">
        <v>76</v>
      </c>
      <c r="D59" s="115" t="s">
        <v>47</v>
      </c>
      <c r="E59" s="115" t="s">
        <v>47</v>
      </c>
      <c r="F59" s="116">
        <v>354528622</v>
      </c>
      <c r="G59" s="116">
        <v>1500666</v>
      </c>
      <c r="H59" s="116">
        <v>0</v>
      </c>
      <c r="I59" s="116">
        <v>356029288</v>
      </c>
      <c r="J59" s="118">
        <f>سپرده!$I59/34908293392748</f>
        <v>1.0198988647034893E-5</v>
      </c>
    </row>
    <row r="60" spans="1:10" ht="23.1" customHeight="1">
      <c r="A60" s="114" t="s">
        <v>274</v>
      </c>
      <c r="B60" s="115" t="s">
        <v>275</v>
      </c>
      <c r="C60" s="115" t="s">
        <v>76</v>
      </c>
      <c r="D60" s="115" t="s">
        <v>47</v>
      </c>
      <c r="E60" s="115" t="s">
        <v>47</v>
      </c>
      <c r="F60" s="116">
        <v>0</v>
      </c>
      <c r="G60" s="116">
        <v>925000</v>
      </c>
      <c r="H60" s="116">
        <v>10000</v>
      </c>
      <c r="I60" s="116">
        <v>915000</v>
      </c>
      <c r="J60" s="118">
        <f>سپرده!$I60/34908293392748</f>
        <v>2.6211536316183421E-8</v>
      </c>
    </row>
    <row r="61" spans="1:10" ht="23.1" customHeight="1">
      <c r="A61" s="114" t="s">
        <v>30</v>
      </c>
      <c r="B61" s="115"/>
      <c r="C61" s="115"/>
      <c r="D61" s="115"/>
      <c r="E61" s="115"/>
      <c r="F61" s="116">
        <f>SUBTOTAL(109,F8:F60)</f>
        <v>350766881567</v>
      </c>
      <c r="G61" s="116">
        <f t="shared" ref="G61:H61" si="0">SUBTOTAL(109,G8:G60)</f>
        <v>1614130746909</v>
      </c>
      <c r="H61" s="116">
        <f t="shared" si="0"/>
        <v>1659322685206</v>
      </c>
      <c r="I61" s="116">
        <f>SUBTOTAL(109,I8:I60)</f>
        <v>305574943270</v>
      </c>
      <c r="J61" s="117">
        <f>SUBTOTAL(109,J8:J60)</f>
        <v>8.7536488774178061E-3</v>
      </c>
    </row>
    <row r="62" spans="1:10" ht="23.1" customHeight="1">
      <c r="A62" s="24" t="s">
        <v>31</v>
      </c>
      <c r="B62" s="24"/>
      <c r="C62" s="24"/>
      <c r="D62" s="24"/>
      <c r="E62" s="24"/>
      <c r="F62" s="26"/>
      <c r="G62" s="184"/>
      <c r="H62" s="184"/>
      <c r="I62" s="26"/>
      <c r="J62" s="20"/>
    </row>
    <row r="66" spans="3:3">
      <c r="C66" s="30" t="s">
        <v>168</v>
      </c>
    </row>
  </sheetData>
  <mergeCells count="8">
    <mergeCell ref="G62:H62"/>
    <mergeCell ref="B6:E6"/>
    <mergeCell ref="G6:H6"/>
    <mergeCell ref="A1:I1"/>
    <mergeCell ref="A2:I2"/>
    <mergeCell ref="A3:I3"/>
    <mergeCell ref="A4:I4"/>
    <mergeCell ref="I6:J6"/>
  </mergeCells>
  <pageMargins left="0.7" right="0.7" top="0.75" bottom="0.75" header="0.3" footer="0.3"/>
  <pageSetup paperSize="9" scale="35" orientation="landscape" horizontalDpi="4294967295" verticalDpi="4294967295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3"/>
  <sheetViews>
    <sheetView rightToLeft="1" view="pageBreakPreview" zoomScale="96" zoomScaleNormal="106" zoomScaleSheetLayoutView="96" workbookViewId="0">
      <selection activeCell="F22" sqref="F22"/>
    </sheetView>
  </sheetViews>
  <sheetFormatPr defaultColWidth="13" defaultRowHeight="18.75"/>
  <cols>
    <col min="1" max="1" width="48.625" style="39" customWidth="1"/>
    <col min="2" max="2" width="15.875" style="37" customWidth="1"/>
    <col min="3" max="3" width="16.5" style="37" customWidth="1"/>
    <col min="4" max="4" width="16.25" style="37" customWidth="1"/>
    <col min="5" max="5" width="17.625" style="37" customWidth="1"/>
    <col min="6" max="6" width="17.875" style="1" customWidth="1"/>
    <col min="7" max="16" width="13" style="1" customWidth="1"/>
    <col min="17" max="16384" width="13" style="1"/>
  </cols>
  <sheetData>
    <row r="1" spans="1:15" ht="21">
      <c r="A1" s="188" t="s">
        <v>0</v>
      </c>
      <c r="B1" s="188"/>
      <c r="C1" s="188"/>
      <c r="D1" s="188"/>
    </row>
    <row r="2" spans="1:15" ht="21">
      <c r="A2" s="188" t="s">
        <v>169</v>
      </c>
      <c r="B2" s="188"/>
      <c r="C2" s="188"/>
      <c r="D2" s="188"/>
    </row>
    <row r="3" spans="1:15" ht="21">
      <c r="A3" s="188" t="s">
        <v>296</v>
      </c>
      <c r="B3" s="188"/>
      <c r="C3" s="188"/>
      <c r="D3" s="188"/>
    </row>
    <row r="4" spans="1:15">
      <c r="A4" s="41"/>
      <c r="B4" s="41"/>
      <c r="C4" s="41"/>
      <c r="D4" s="41"/>
    </row>
    <row r="5" spans="1:15" ht="21">
      <c r="A5" s="187" t="s">
        <v>170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>
      <c r="A6" s="43"/>
      <c r="B6" s="43"/>
      <c r="C6" s="43"/>
      <c r="D6" s="43"/>
      <c r="E6" s="43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>
      <c r="A7" s="38" t="s">
        <v>171</v>
      </c>
      <c r="B7" s="38" t="s">
        <v>172</v>
      </c>
      <c r="C7" s="38" t="s">
        <v>71</v>
      </c>
      <c r="D7" s="38" t="s">
        <v>173</v>
      </c>
      <c r="E7" s="38" t="s">
        <v>174</v>
      </c>
    </row>
    <row r="8" spans="1:15" ht="23.1" customHeight="1">
      <c r="A8" s="70" t="s">
        <v>175</v>
      </c>
      <c r="B8" s="119" t="s">
        <v>176</v>
      </c>
      <c r="C8" s="120">
        <f>'درآمد سرمایه گذاری در سهام'!J25</f>
        <v>5170070199027</v>
      </c>
      <c r="D8" s="121">
        <f>C8/C13</f>
        <v>0.86820338579745848</v>
      </c>
      <c r="E8" s="122">
        <f>C8/40356749908018</f>
        <v>0.12810918150769671</v>
      </c>
    </row>
    <row r="9" spans="1:15" ht="23.1" customHeight="1">
      <c r="A9" s="123" t="s">
        <v>177</v>
      </c>
      <c r="B9" s="124" t="s">
        <v>178</v>
      </c>
      <c r="C9" s="125">
        <f>'درآمد سرمایه گذاری در صندوق'!J21</f>
        <v>221026005304</v>
      </c>
      <c r="D9" s="121">
        <f>C9/C13</f>
        <v>3.7116619072277646E-2</v>
      </c>
      <c r="E9" s="122">
        <f t="shared" ref="E9:E12" si="0">C9/40356749908018</f>
        <v>5.4768039004074254E-3</v>
      </c>
      <c r="F9" s="146"/>
      <c r="G9" s="147"/>
    </row>
    <row r="10" spans="1:15" ht="23.1" customHeight="1">
      <c r="A10" s="123" t="s">
        <v>179</v>
      </c>
      <c r="B10" s="124" t="s">
        <v>180</v>
      </c>
      <c r="C10" s="125">
        <f>'درآمد سرمایه گذاری در اوراق بها'!I20</f>
        <v>483272314651</v>
      </c>
      <c r="D10" s="121">
        <f>C10/C13</f>
        <v>8.115531195710593E-2</v>
      </c>
      <c r="E10" s="122">
        <f t="shared" si="0"/>
        <v>1.1975005810737609E-2</v>
      </c>
    </row>
    <row r="11" spans="1:15" ht="23.1" customHeight="1">
      <c r="A11" s="123" t="s">
        <v>181</v>
      </c>
      <c r="B11" s="124" t="s">
        <v>182</v>
      </c>
      <c r="C11" s="125">
        <f>'درآمد سپرده بانکی'!E35</f>
        <v>27916540057</v>
      </c>
      <c r="D11" s="121">
        <f>C11/C13</f>
        <v>4.6879894593692727E-3</v>
      </c>
      <c r="E11" s="122">
        <f t="shared" si="0"/>
        <v>6.9174401111655418E-4</v>
      </c>
    </row>
    <row r="12" spans="1:15" ht="23.1" customHeight="1">
      <c r="A12" s="123" t="s">
        <v>183</v>
      </c>
      <c r="B12" s="124" t="s">
        <v>184</v>
      </c>
      <c r="C12" s="125">
        <f>'سایر درآمدها'!C10</f>
        <v>52621687009</v>
      </c>
      <c r="D12" s="121">
        <f>C12/C13</f>
        <v>8.8366937137886528E-3</v>
      </c>
      <c r="E12" s="122">
        <f t="shared" si="0"/>
        <v>1.3039129050019271E-3</v>
      </c>
    </row>
    <row r="13" spans="1:15" ht="24.75" customHeight="1">
      <c r="A13" s="123" t="s">
        <v>30</v>
      </c>
      <c r="B13" s="124"/>
      <c r="C13" s="125">
        <f>SUBTOTAL(109,C8:C12)</f>
        <v>5954906746048</v>
      </c>
      <c r="D13" s="126">
        <f>SUBTOTAL(109,D8:D12)</f>
        <v>1</v>
      </c>
      <c r="E13" s="127">
        <f>SUBTOTAL(109,E8:E12)</f>
        <v>0.14755664813496019</v>
      </c>
    </row>
    <row r="14" spans="1:15">
      <c r="B14" s="46"/>
      <c r="C14" s="46"/>
      <c r="N14" s="8"/>
    </row>
    <row r="15" spans="1:15">
      <c r="B15" s="136"/>
      <c r="C15" s="46"/>
      <c r="D15" s="72"/>
      <c r="E15" s="68"/>
    </row>
    <row r="16" spans="1:15">
      <c r="B16" s="137"/>
      <c r="C16" s="46"/>
      <c r="D16" s="72"/>
    </row>
    <row r="17" spans="2:4">
      <c r="B17" s="39"/>
      <c r="C17" s="148"/>
      <c r="D17" s="39"/>
    </row>
    <row r="18" spans="2:4">
      <c r="B18" s="149"/>
      <c r="C18" s="148"/>
      <c r="D18" s="39"/>
    </row>
    <row r="19" spans="2:4">
      <c r="B19" s="149"/>
      <c r="C19" s="149"/>
      <c r="D19" s="39"/>
    </row>
    <row r="20" spans="2:4">
      <c r="B20" s="149"/>
      <c r="C20" s="149"/>
      <c r="D20" s="39"/>
    </row>
    <row r="21" spans="2:4">
      <c r="B21" s="149"/>
      <c r="C21" s="149"/>
      <c r="D21" s="39"/>
    </row>
    <row r="22" spans="2:4">
      <c r="B22" s="72"/>
      <c r="C22" s="72"/>
      <c r="D22" s="72"/>
    </row>
    <row r="23" spans="2:4">
      <c r="B23" s="72"/>
      <c r="C23" s="72"/>
      <c r="D23" s="72"/>
    </row>
  </sheetData>
  <mergeCells count="4">
    <mergeCell ref="A5:O5"/>
    <mergeCell ref="A1:D1"/>
    <mergeCell ref="A2:D2"/>
    <mergeCell ref="A3:D3"/>
  </mergeCells>
  <pageMargins left="0.7" right="0.7" top="0.75" bottom="0.75" header="0.3" footer="0.3"/>
  <pageSetup paperSize="9" scale="39" orientation="landscape" horizontalDpi="4294967295" verticalDpi="4294967295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845B-52DB-4940-960C-F1ADF20F52A3}">
  <dimension ref="A1:M18"/>
  <sheetViews>
    <sheetView rightToLeft="1" view="pageBreakPreview" zoomScaleNormal="106" zoomScaleSheetLayoutView="100" workbookViewId="0">
      <selection activeCell="J17" sqref="J17"/>
    </sheetView>
  </sheetViews>
  <sheetFormatPr defaultColWidth="13" defaultRowHeight="15.75"/>
  <cols>
    <col min="1" max="1" width="16.75" style="80" customWidth="1"/>
    <col min="2" max="2" width="13.25" style="80" customWidth="1"/>
    <col min="3" max="3" width="22.125" style="80" customWidth="1"/>
    <col min="4" max="4" width="15.375" style="80" customWidth="1"/>
    <col min="5" max="5" width="15.125" style="80" customWidth="1"/>
    <col min="6" max="6" width="15.375" style="80" customWidth="1"/>
    <col min="7" max="7" width="16.25" style="80" customWidth="1"/>
    <col min="8" max="8" width="15.125" style="80" customWidth="1"/>
    <col min="9" max="9" width="15.375" style="80" customWidth="1"/>
    <col min="10" max="10" width="16.25" style="80" customWidth="1"/>
    <col min="11" max="14" width="13" style="75" customWidth="1"/>
    <col min="15" max="16384" width="13" style="75"/>
  </cols>
  <sheetData>
    <row r="1" spans="1:13" ht="2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3" ht="21">
      <c r="A2" s="192" t="s">
        <v>169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3" ht="21">
      <c r="A3" s="192" t="s">
        <v>295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3" ht="18.75">
      <c r="A4" s="191" t="s">
        <v>185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3" ht="16.5" customHeight="1" thickBot="1">
      <c r="B5" s="189" t="s">
        <v>244</v>
      </c>
      <c r="C5" s="189"/>
      <c r="D5" s="189"/>
      <c r="E5" s="190" t="s">
        <v>297</v>
      </c>
      <c r="F5" s="190"/>
      <c r="G5" s="190"/>
      <c r="H5" s="190" t="s">
        <v>298</v>
      </c>
      <c r="I5" s="190"/>
      <c r="J5" s="190"/>
      <c r="K5" s="77"/>
      <c r="L5" s="77"/>
      <c r="M5" s="77"/>
    </row>
    <row r="6" spans="1:13" s="76" customFormat="1" ht="47.25" customHeight="1" thickBot="1">
      <c r="A6" s="81" t="s">
        <v>243</v>
      </c>
      <c r="B6" s="81" t="s">
        <v>242</v>
      </c>
      <c r="C6" s="81" t="s">
        <v>241</v>
      </c>
      <c r="D6" s="81" t="s">
        <v>240</v>
      </c>
      <c r="E6" s="81" t="s">
        <v>239</v>
      </c>
      <c r="F6" s="81" t="s">
        <v>186</v>
      </c>
      <c r="G6" s="81" t="s">
        <v>238</v>
      </c>
      <c r="H6" s="81" t="s">
        <v>239</v>
      </c>
      <c r="I6" s="81" t="s">
        <v>186</v>
      </c>
      <c r="J6" s="81" t="s">
        <v>238</v>
      </c>
    </row>
    <row r="7" spans="1:13" ht="23.1" customHeight="1">
      <c r="A7" s="78" t="s">
        <v>19</v>
      </c>
      <c r="B7" s="78" t="s">
        <v>237</v>
      </c>
      <c r="C7" s="78">
        <v>7021212</v>
      </c>
      <c r="D7" s="78">
        <v>155</v>
      </c>
      <c r="E7" s="78">
        <v>0</v>
      </c>
      <c r="F7" s="78">
        <v>115293203</v>
      </c>
      <c r="G7" s="78">
        <v>115293203</v>
      </c>
      <c r="H7" s="78">
        <v>1088287860</v>
      </c>
      <c r="I7" s="78">
        <v>0</v>
      </c>
      <c r="J7" s="78">
        <v>1088287860</v>
      </c>
    </row>
    <row r="8" spans="1:13" ht="23.1" customHeight="1">
      <c r="A8" s="78" t="s">
        <v>18</v>
      </c>
      <c r="B8" s="78" t="s">
        <v>236</v>
      </c>
      <c r="C8" s="78">
        <v>501435521</v>
      </c>
      <c r="D8" s="78">
        <v>20</v>
      </c>
      <c r="E8" s="78">
        <v>0</v>
      </c>
      <c r="F8" s="78">
        <v>0</v>
      </c>
      <c r="G8" s="78">
        <v>0</v>
      </c>
      <c r="H8" s="78">
        <v>10028710420</v>
      </c>
      <c r="I8" s="78">
        <v>0</v>
      </c>
      <c r="J8" s="78">
        <v>10028710420</v>
      </c>
    </row>
    <row r="9" spans="1:13" ht="23.1" customHeight="1">
      <c r="A9" s="78" t="s">
        <v>27</v>
      </c>
      <c r="B9" s="78" t="s">
        <v>235</v>
      </c>
      <c r="C9" s="78">
        <v>5691845773</v>
      </c>
      <c r="D9" s="78">
        <v>100</v>
      </c>
      <c r="E9" s="78">
        <v>0</v>
      </c>
      <c r="F9" s="78">
        <v>0</v>
      </c>
      <c r="G9" s="78">
        <v>0</v>
      </c>
      <c r="H9" s="78">
        <v>569184577300</v>
      </c>
      <c r="I9" s="78">
        <v>0</v>
      </c>
      <c r="J9" s="78">
        <v>569184577300</v>
      </c>
    </row>
    <row r="10" spans="1:13" ht="23.1" customHeight="1">
      <c r="A10" s="78" t="s">
        <v>20</v>
      </c>
      <c r="B10" s="78" t="s">
        <v>235</v>
      </c>
      <c r="C10" s="78">
        <v>5080365</v>
      </c>
      <c r="D10" s="78">
        <v>870</v>
      </c>
      <c r="E10" s="78">
        <v>0</v>
      </c>
      <c r="F10" s="78">
        <v>73319341</v>
      </c>
      <c r="G10" s="78">
        <v>73319341</v>
      </c>
      <c r="H10" s="78">
        <v>4419917550</v>
      </c>
      <c r="I10" s="78">
        <v>-411793561</v>
      </c>
      <c r="J10" s="78">
        <v>4008123989</v>
      </c>
    </row>
    <row r="11" spans="1:13" ht="23.1" customHeight="1">
      <c r="A11" s="78" t="s">
        <v>23</v>
      </c>
      <c r="B11" s="78" t="s">
        <v>223</v>
      </c>
      <c r="C11" s="78">
        <v>56376910</v>
      </c>
      <c r="D11" s="78">
        <v>150</v>
      </c>
      <c r="E11" s="78">
        <v>0</v>
      </c>
      <c r="F11" s="78">
        <v>0</v>
      </c>
      <c r="G11" s="78">
        <v>0</v>
      </c>
      <c r="H11" s="78">
        <v>8456536500</v>
      </c>
      <c r="I11" s="78">
        <v>0</v>
      </c>
      <c r="J11" s="78">
        <v>8456536500</v>
      </c>
    </row>
    <row r="12" spans="1:13" ht="23.1" customHeight="1">
      <c r="A12" s="78" t="s">
        <v>16</v>
      </c>
      <c r="B12" s="78" t="s">
        <v>267</v>
      </c>
      <c r="C12" s="78">
        <v>6087001</v>
      </c>
      <c r="D12" s="78">
        <v>400</v>
      </c>
      <c r="E12" s="78">
        <v>0</v>
      </c>
      <c r="F12" s="78">
        <v>326373007</v>
      </c>
      <c r="G12" s="78">
        <v>326373007</v>
      </c>
      <c r="H12" s="78">
        <v>2434800400</v>
      </c>
      <c r="I12" s="78">
        <v>0</v>
      </c>
      <c r="J12" s="78">
        <v>2434800400</v>
      </c>
    </row>
    <row r="13" spans="1:13" ht="23.1" customHeight="1">
      <c r="A13" s="78" t="s">
        <v>24</v>
      </c>
      <c r="B13" s="78" t="s">
        <v>276</v>
      </c>
      <c r="C13" s="78">
        <v>980347548</v>
      </c>
      <c r="D13" s="78">
        <v>150</v>
      </c>
      <c r="E13" s="78">
        <v>147052132200</v>
      </c>
      <c r="F13" s="78">
        <v>-20537039087</v>
      </c>
      <c r="G13" s="78">
        <v>126515093113</v>
      </c>
      <c r="H13" s="78">
        <v>147052132200</v>
      </c>
      <c r="I13" s="78">
        <v>-20537039087</v>
      </c>
      <c r="J13" s="78">
        <v>126515093113</v>
      </c>
    </row>
    <row r="14" spans="1:13" ht="23.1" customHeight="1">
      <c r="A14" s="78" t="s">
        <v>26</v>
      </c>
      <c r="B14" s="78" t="s">
        <v>256</v>
      </c>
      <c r="C14" s="78">
        <v>3726782</v>
      </c>
      <c r="D14" s="78">
        <v>350</v>
      </c>
      <c r="E14" s="78">
        <v>1304373700</v>
      </c>
      <c r="F14" s="78">
        <v>-184146875</v>
      </c>
      <c r="G14" s="78">
        <v>1120226825</v>
      </c>
      <c r="H14" s="78">
        <v>1304373700</v>
      </c>
      <c r="I14" s="78">
        <v>-184146875</v>
      </c>
      <c r="J14" s="78">
        <v>1120226825</v>
      </c>
    </row>
    <row r="15" spans="1:13" ht="23.1" customHeight="1">
      <c r="A15" s="78" t="s">
        <v>17</v>
      </c>
      <c r="B15" s="78" t="s">
        <v>277</v>
      </c>
      <c r="C15" s="78">
        <v>3978318</v>
      </c>
      <c r="D15" s="78">
        <v>150</v>
      </c>
      <c r="E15" s="78">
        <v>596747700</v>
      </c>
      <c r="F15" s="78">
        <v>-84246734</v>
      </c>
      <c r="G15" s="78">
        <v>512500966</v>
      </c>
      <c r="H15" s="78">
        <v>596747700</v>
      </c>
      <c r="I15" s="78">
        <v>-84246734</v>
      </c>
      <c r="J15" s="78">
        <v>512500966</v>
      </c>
    </row>
    <row r="16" spans="1:13" ht="23.1" customHeight="1">
      <c r="A16" s="78" t="s">
        <v>21</v>
      </c>
      <c r="B16" s="78" t="s">
        <v>278</v>
      </c>
      <c r="C16" s="78">
        <v>34492978</v>
      </c>
      <c r="D16" s="78">
        <v>200</v>
      </c>
      <c r="E16" s="78">
        <v>6898595600</v>
      </c>
      <c r="F16" s="78">
        <v>-977402434</v>
      </c>
      <c r="G16" s="78">
        <v>5921193166</v>
      </c>
      <c r="H16" s="78">
        <v>6898595600</v>
      </c>
      <c r="I16" s="78">
        <v>-977402434</v>
      </c>
      <c r="J16" s="78">
        <v>5921193166</v>
      </c>
    </row>
    <row r="17" spans="1:10" ht="23.1" customHeight="1">
      <c r="A17" s="78" t="s">
        <v>30</v>
      </c>
      <c r="B17" s="78"/>
      <c r="C17" s="78"/>
      <c r="D17" s="78"/>
      <c r="E17" s="79">
        <f>SUBTOTAL(109,E7:E16)</f>
        <v>155851849200</v>
      </c>
      <c r="F17" s="79">
        <f t="shared" ref="F17:J17" si="0">SUBTOTAL(109,F7:F16)</f>
        <v>-21267849579</v>
      </c>
      <c r="G17" s="79">
        <f t="shared" si="0"/>
        <v>134583999621</v>
      </c>
      <c r="H17" s="79">
        <f t="shared" si="0"/>
        <v>751464679230</v>
      </c>
      <c r="I17" s="79">
        <f t="shared" si="0"/>
        <v>-22194628691</v>
      </c>
      <c r="J17" s="79">
        <f t="shared" si="0"/>
        <v>729270050539</v>
      </c>
    </row>
    <row r="18" spans="1:10" ht="23.1" customHeight="1">
      <c r="A18" s="82" t="s">
        <v>31</v>
      </c>
      <c r="B18" s="83"/>
      <c r="C18" s="84"/>
      <c r="D18" s="84"/>
      <c r="E18" s="84"/>
      <c r="F18" s="84"/>
      <c r="G18" s="84"/>
      <c r="H18" s="84"/>
      <c r="I18" s="84"/>
      <c r="J18" s="84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scale="60" orientation="landscape" horizontalDpi="4294967295" verticalDpi="4294967295" r:id="rId1"/>
  <headerFooter differentOddEven="1" differentFirst="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1"/>
  <sheetViews>
    <sheetView rightToLeft="1" view="pageBreakPreview" zoomScale="96" zoomScaleNormal="106" zoomScaleSheetLayoutView="96" workbookViewId="0">
      <selection activeCell="M7" sqref="M7"/>
    </sheetView>
  </sheetViews>
  <sheetFormatPr defaultColWidth="9" defaultRowHeight="18.75"/>
  <cols>
    <col min="1" max="1" width="42.5" style="37" customWidth="1"/>
    <col min="2" max="2" width="14.25" style="37" customWidth="1"/>
    <col min="3" max="3" width="13" style="37" customWidth="1"/>
    <col min="4" max="4" width="17.25" style="37" customWidth="1"/>
    <col min="5" max="5" width="14.25" style="37" customWidth="1"/>
    <col min="6" max="6" width="13" style="37" customWidth="1"/>
    <col min="7" max="8" width="14.25" style="37" customWidth="1"/>
    <col min="9" max="9" width="13" style="37" customWidth="1"/>
    <col min="10" max="10" width="17.625" style="37" customWidth="1"/>
    <col min="11" max="16384" width="9" style="1"/>
  </cols>
  <sheetData>
    <row r="1" spans="1:17" ht="21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7" ht="21">
      <c r="A2" s="188" t="s">
        <v>169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7" ht="21">
      <c r="A3" s="188" t="s">
        <v>295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7" ht="21">
      <c r="A4" s="193" t="s">
        <v>188</v>
      </c>
      <c r="B4" s="193"/>
      <c r="C4" s="193"/>
      <c r="D4" s="193"/>
      <c r="E4" s="193"/>
    </row>
    <row r="5" spans="1:17" ht="16.5" customHeight="1">
      <c r="A5" s="41"/>
      <c r="B5" s="194"/>
      <c r="C5" s="194"/>
      <c r="D5" s="194"/>
      <c r="E5" s="195" t="s">
        <v>297</v>
      </c>
      <c r="F5" s="195"/>
      <c r="G5" s="195"/>
      <c r="H5" s="195" t="s">
        <v>298</v>
      </c>
      <c r="I5" s="195"/>
      <c r="J5" s="195"/>
    </row>
    <row r="6" spans="1:17" ht="38.25" customHeight="1">
      <c r="A6" s="41" t="s">
        <v>171</v>
      </c>
      <c r="B6" s="49" t="s">
        <v>189</v>
      </c>
      <c r="C6" s="49" t="s">
        <v>37</v>
      </c>
      <c r="D6" s="49" t="s">
        <v>64</v>
      </c>
      <c r="E6" s="49" t="s">
        <v>190</v>
      </c>
      <c r="F6" s="49" t="s">
        <v>186</v>
      </c>
      <c r="G6" s="49" t="s">
        <v>191</v>
      </c>
      <c r="H6" s="49" t="s">
        <v>190</v>
      </c>
      <c r="I6" s="49" t="s">
        <v>186</v>
      </c>
      <c r="J6" s="49" t="s">
        <v>191</v>
      </c>
    </row>
    <row r="7" spans="1:17" ht="23.1" customHeight="1">
      <c r="A7" s="39" t="s">
        <v>42</v>
      </c>
      <c r="B7" s="39" t="s">
        <v>45</v>
      </c>
      <c r="C7" s="39" t="s">
        <v>45</v>
      </c>
      <c r="D7" s="73" t="s">
        <v>245</v>
      </c>
      <c r="E7" s="40">
        <v>2980003</v>
      </c>
      <c r="F7" s="40">
        <v>0</v>
      </c>
      <c r="G7" s="40">
        <v>2980003</v>
      </c>
      <c r="H7" s="40">
        <v>18196495</v>
      </c>
      <c r="I7" s="40">
        <v>0</v>
      </c>
      <c r="J7" s="40">
        <v>18196495</v>
      </c>
    </row>
    <row r="8" spans="1:17" ht="23.1" customHeight="1">
      <c r="A8" s="39" t="s">
        <v>192</v>
      </c>
      <c r="B8" s="39" t="s">
        <v>193</v>
      </c>
      <c r="C8" s="39" t="s">
        <v>194</v>
      </c>
      <c r="D8" s="73" t="s">
        <v>246</v>
      </c>
      <c r="E8" s="40">
        <v>0</v>
      </c>
      <c r="F8" s="40">
        <v>0</v>
      </c>
      <c r="G8" s="40">
        <v>0</v>
      </c>
      <c r="H8" s="40">
        <v>35000000000</v>
      </c>
      <c r="I8" s="40">
        <v>0</v>
      </c>
      <c r="J8" s="40">
        <v>35000000000</v>
      </c>
    </row>
    <row r="9" spans="1:17" ht="23.1" customHeight="1">
      <c r="A9" s="39" t="s">
        <v>50</v>
      </c>
      <c r="B9" s="39" t="s">
        <v>52</v>
      </c>
      <c r="C9" s="39" t="s">
        <v>52</v>
      </c>
      <c r="D9" s="73" t="s">
        <v>246</v>
      </c>
      <c r="E9" s="40">
        <v>97162172</v>
      </c>
      <c r="F9" s="40">
        <v>0</v>
      </c>
      <c r="G9" s="40">
        <v>97162172</v>
      </c>
      <c r="H9" s="40">
        <v>583275800</v>
      </c>
      <c r="I9" s="40">
        <v>0</v>
      </c>
      <c r="J9" s="40">
        <v>583275800</v>
      </c>
    </row>
    <row r="10" spans="1:17" ht="23.1" customHeight="1">
      <c r="A10" s="39" t="s">
        <v>53</v>
      </c>
      <c r="B10" s="39" t="s">
        <v>268</v>
      </c>
      <c r="C10" s="39" t="s">
        <v>55</v>
      </c>
      <c r="D10" s="73" t="s">
        <v>246</v>
      </c>
      <c r="E10" s="40">
        <v>91913591</v>
      </c>
      <c r="F10" s="40">
        <v>0</v>
      </c>
      <c r="G10" s="40">
        <v>91913591</v>
      </c>
      <c r="H10" s="40">
        <v>114195572976</v>
      </c>
      <c r="I10" s="40">
        <v>0</v>
      </c>
      <c r="J10" s="40">
        <v>114195572976</v>
      </c>
    </row>
    <row r="11" spans="1:17" ht="23.1" customHeight="1">
      <c r="A11" s="39" t="s">
        <v>250</v>
      </c>
      <c r="B11" s="39" t="s">
        <v>279</v>
      </c>
      <c r="C11" s="39" t="s">
        <v>251</v>
      </c>
      <c r="D11" s="73" t="s">
        <v>246</v>
      </c>
      <c r="E11" s="40">
        <v>97746195</v>
      </c>
      <c r="F11" s="40">
        <v>0</v>
      </c>
      <c r="G11" s="40">
        <v>97746195</v>
      </c>
      <c r="H11" s="40">
        <v>30275090373</v>
      </c>
      <c r="I11" s="40">
        <v>0</v>
      </c>
      <c r="J11" s="40">
        <v>30275090373</v>
      </c>
    </row>
    <row r="12" spans="1:17" ht="23.1" customHeight="1">
      <c r="A12" s="39" t="s">
        <v>46</v>
      </c>
      <c r="B12" s="39" t="s">
        <v>269</v>
      </c>
      <c r="C12" s="39" t="s">
        <v>49</v>
      </c>
      <c r="D12" s="39" t="s">
        <v>245</v>
      </c>
      <c r="E12" s="40">
        <v>73770480</v>
      </c>
      <c r="F12" s="40">
        <v>0</v>
      </c>
      <c r="G12" s="40">
        <v>73770480</v>
      </c>
      <c r="H12" s="40">
        <v>454917960</v>
      </c>
      <c r="I12" s="40">
        <v>0</v>
      </c>
      <c r="J12" s="40">
        <v>454917960</v>
      </c>
    </row>
    <row r="13" spans="1:17" ht="23.1" customHeight="1">
      <c r="A13" s="39" t="s">
        <v>265</v>
      </c>
      <c r="B13" s="39" t="s">
        <v>280</v>
      </c>
      <c r="C13" s="39" t="s">
        <v>47</v>
      </c>
      <c r="D13" s="39" t="s">
        <v>47</v>
      </c>
      <c r="E13" s="40">
        <v>1972</v>
      </c>
      <c r="F13" s="40">
        <v>0</v>
      </c>
      <c r="G13" s="40">
        <v>1972</v>
      </c>
      <c r="H13" s="40">
        <v>1972</v>
      </c>
      <c r="I13" s="40">
        <v>0</v>
      </c>
      <c r="J13" s="40">
        <v>1972</v>
      </c>
      <c r="Q13" s="8"/>
    </row>
    <row r="14" spans="1:17" ht="23.1" customHeight="1">
      <c r="A14" s="39" t="s">
        <v>140</v>
      </c>
      <c r="B14" s="39" t="s">
        <v>281</v>
      </c>
      <c r="C14" s="39" t="s">
        <v>47</v>
      </c>
      <c r="D14" s="39" t="s">
        <v>47</v>
      </c>
      <c r="E14" s="40">
        <v>1500666</v>
      </c>
      <c r="F14" s="40">
        <v>0</v>
      </c>
      <c r="G14" s="40">
        <v>1500666</v>
      </c>
      <c r="H14" s="40">
        <v>8928345</v>
      </c>
      <c r="I14" s="40">
        <v>0</v>
      </c>
      <c r="J14" s="40">
        <v>8928345</v>
      </c>
    </row>
    <row r="15" spans="1:17" ht="23.1" customHeight="1">
      <c r="A15" s="39" t="s">
        <v>113</v>
      </c>
      <c r="B15" s="39" t="s">
        <v>282</v>
      </c>
      <c r="C15" s="39" t="s">
        <v>47</v>
      </c>
      <c r="D15" s="39" t="s">
        <v>47</v>
      </c>
      <c r="E15" s="40">
        <v>1191852</v>
      </c>
      <c r="F15" s="40">
        <v>0</v>
      </c>
      <c r="G15" s="40">
        <v>1191852</v>
      </c>
      <c r="H15" s="40">
        <v>1196742013</v>
      </c>
      <c r="I15" s="40">
        <v>0</v>
      </c>
      <c r="J15" s="40">
        <v>1196742013</v>
      </c>
    </row>
    <row r="16" spans="1:17" ht="23.1" customHeight="1">
      <c r="A16" s="39" t="s">
        <v>138</v>
      </c>
      <c r="B16" s="39" t="s">
        <v>282</v>
      </c>
      <c r="C16" s="39" t="s">
        <v>47</v>
      </c>
      <c r="D16" s="39" t="s">
        <v>47</v>
      </c>
      <c r="E16" s="40">
        <v>104916451</v>
      </c>
      <c r="F16" s="40">
        <v>0</v>
      </c>
      <c r="G16" s="40">
        <v>104916451</v>
      </c>
      <c r="H16" s="40">
        <v>314799073</v>
      </c>
      <c r="I16" s="40">
        <v>0</v>
      </c>
      <c r="J16" s="40">
        <v>314799073</v>
      </c>
    </row>
    <row r="17" spans="1:10" ht="23.1" customHeight="1">
      <c r="A17" s="39" t="s">
        <v>134</v>
      </c>
      <c r="B17" s="39" t="s">
        <v>281</v>
      </c>
      <c r="C17" s="39" t="s">
        <v>47</v>
      </c>
      <c r="D17" s="39" t="s">
        <v>47</v>
      </c>
      <c r="E17" s="40">
        <v>300835</v>
      </c>
      <c r="F17" s="40">
        <v>0</v>
      </c>
      <c r="G17" s="40">
        <v>300835</v>
      </c>
      <c r="H17" s="40">
        <v>3352073</v>
      </c>
      <c r="I17" s="40">
        <v>0</v>
      </c>
      <c r="J17" s="40">
        <v>3352073</v>
      </c>
    </row>
    <row r="18" spans="1:10" ht="23.1" customHeight="1">
      <c r="A18" s="39" t="s">
        <v>111</v>
      </c>
      <c r="B18" s="39" t="s">
        <v>281</v>
      </c>
      <c r="C18" s="39" t="s">
        <v>47</v>
      </c>
      <c r="D18" s="39" t="s">
        <v>47</v>
      </c>
      <c r="E18" s="40">
        <v>5064810</v>
      </c>
      <c r="F18" s="40">
        <v>0</v>
      </c>
      <c r="G18" s="40">
        <v>5064810</v>
      </c>
      <c r="H18" s="40">
        <v>79878229</v>
      </c>
      <c r="I18" s="40">
        <v>0</v>
      </c>
      <c r="J18" s="40">
        <v>79878229</v>
      </c>
    </row>
    <row r="19" spans="1:10" ht="22.5" customHeight="1">
      <c r="A19" s="39" t="s">
        <v>132</v>
      </c>
      <c r="B19" s="39" t="s">
        <v>282</v>
      </c>
      <c r="C19" s="39" t="s">
        <v>47</v>
      </c>
      <c r="D19" s="39" t="s">
        <v>47</v>
      </c>
      <c r="E19" s="40">
        <v>1060</v>
      </c>
      <c r="F19" s="40">
        <v>0</v>
      </c>
      <c r="G19" s="40">
        <v>1060</v>
      </c>
      <c r="H19" s="40">
        <v>2085</v>
      </c>
      <c r="I19" s="40">
        <v>0</v>
      </c>
      <c r="J19" s="40">
        <v>2085</v>
      </c>
    </row>
    <row r="20" spans="1:10" ht="23.1" customHeight="1">
      <c r="A20" s="39" t="s">
        <v>120</v>
      </c>
      <c r="B20" s="39" t="s">
        <v>281</v>
      </c>
      <c r="C20" s="39" t="s">
        <v>47</v>
      </c>
      <c r="D20" s="39" t="s">
        <v>47</v>
      </c>
      <c r="E20" s="40">
        <v>29322</v>
      </c>
      <c r="F20" s="40">
        <v>0</v>
      </c>
      <c r="G20" s="40">
        <v>29322</v>
      </c>
      <c r="H20" s="40">
        <v>174096</v>
      </c>
      <c r="I20" s="40">
        <v>0</v>
      </c>
      <c r="J20" s="40">
        <v>174096</v>
      </c>
    </row>
    <row r="21" spans="1:10" ht="23.1" customHeight="1">
      <c r="A21" s="39" t="s">
        <v>136</v>
      </c>
      <c r="B21" s="39" t="s">
        <v>195</v>
      </c>
      <c r="C21" s="39" t="s">
        <v>47</v>
      </c>
      <c r="D21" s="39" t="s">
        <v>47</v>
      </c>
      <c r="E21" s="40">
        <v>0</v>
      </c>
      <c r="F21" s="40">
        <v>0</v>
      </c>
      <c r="G21" s="40">
        <v>0</v>
      </c>
      <c r="H21" s="40">
        <v>24576713429</v>
      </c>
      <c r="I21" s="40">
        <v>0</v>
      </c>
      <c r="J21" s="40">
        <v>24576713429</v>
      </c>
    </row>
    <row r="22" spans="1:10" ht="22.5" customHeight="1">
      <c r="A22" s="39" t="s">
        <v>228</v>
      </c>
      <c r="B22" s="39" t="s">
        <v>281</v>
      </c>
      <c r="C22" s="39" t="s">
        <v>47</v>
      </c>
      <c r="D22" s="39" t="s">
        <v>47</v>
      </c>
      <c r="E22" s="40">
        <v>8493138</v>
      </c>
      <c r="F22" s="40">
        <v>0</v>
      </c>
      <c r="G22" s="40">
        <v>8493138</v>
      </c>
      <c r="H22" s="40">
        <v>16986276</v>
      </c>
      <c r="I22" s="40">
        <v>0</v>
      </c>
      <c r="J22" s="40">
        <v>16986276</v>
      </c>
    </row>
    <row r="23" spans="1:10" ht="23.1" customHeight="1">
      <c r="A23" s="39" t="s">
        <v>156</v>
      </c>
      <c r="B23" s="39" t="s">
        <v>283</v>
      </c>
      <c r="C23" s="39" t="s">
        <v>47</v>
      </c>
      <c r="D23" s="39" t="s">
        <v>47</v>
      </c>
      <c r="E23" s="40">
        <v>2619154</v>
      </c>
      <c r="F23" s="40">
        <v>0</v>
      </c>
      <c r="G23" s="40">
        <v>2619154</v>
      </c>
      <c r="H23" s="40">
        <v>557992976</v>
      </c>
      <c r="I23" s="40">
        <v>0</v>
      </c>
      <c r="J23" s="40">
        <v>557992976</v>
      </c>
    </row>
    <row r="24" spans="1:10" ht="23.1" customHeight="1">
      <c r="A24" s="39" t="s">
        <v>144</v>
      </c>
      <c r="B24" s="39" t="s">
        <v>281</v>
      </c>
      <c r="C24" s="39" t="s">
        <v>47</v>
      </c>
      <c r="D24" s="39" t="s">
        <v>47</v>
      </c>
      <c r="E24" s="40">
        <v>193003</v>
      </c>
      <c r="F24" s="40">
        <v>0</v>
      </c>
      <c r="G24" s="40">
        <v>193003</v>
      </c>
      <c r="H24" s="40">
        <v>1145921</v>
      </c>
      <c r="I24" s="40">
        <v>0</v>
      </c>
      <c r="J24" s="40">
        <v>1145921</v>
      </c>
    </row>
    <row r="25" spans="1:10" ht="23.1" customHeight="1">
      <c r="A25" s="39" t="s">
        <v>109</v>
      </c>
      <c r="B25" s="39" t="s">
        <v>284</v>
      </c>
      <c r="C25" s="39" t="s">
        <v>47</v>
      </c>
      <c r="D25" s="39" t="s">
        <v>47</v>
      </c>
      <c r="E25" s="40">
        <v>41871</v>
      </c>
      <c r="F25" s="40">
        <v>0</v>
      </c>
      <c r="G25" s="40">
        <v>41871</v>
      </c>
      <c r="H25" s="40">
        <v>41871</v>
      </c>
      <c r="I25" s="40">
        <v>0</v>
      </c>
      <c r="J25" s="40">
        <v>41871</v>
      </c>
    </row>
    <row r="26" spans="1:10" ht="22.5" customHeight="1">
      <c r="A26" s="39" t="s">
        <v>152</v>
      </c>
      <c r="B26" s="39" t="s">
        <v>282</v>
      </c>
      <c r="C26" s="39" t="s">
        <v>47</v>
      </c>
      <c r="D26" s="39" t="s">
        <v>47</v>
      </c>
      <c r="E26" s="40">
        <v>89607</v>
      </c>
      <c r="F26" s="40">
        <v>0</v>
      </c>
      <c r="G26" s="40">
        <v>89607</v>
      </c>
      <c r="H26" s="40">
        <v>532025</v>
      </c>
      <c r="I26" s="40">
        <v>0</v>
      </c>
      <c r="J26" s="40">
        <v>532025</v>
      </c>
    </row>
    <row r="27" spans="1:10" ht="22.5" customHeight="1">
      <c r="A27" s="39" t="s">
        <v>97</v>
      </c>
      <c r="B27" s="39" t="s">
        <v>282</v>
      </c>
      <c r="C27" s="39" t="s">
        <v>47</v>
      </c>
      <c r="D27" s="39" t="s">
        <v>47</v>
      </c>
      <c r="E27" s="40">
        <v>42982499</v>
      </c>
      <c r="F27" s="40">
        <v>0</v>
      </c>
      <c r="G27" s="40">
        <v>42982499</v>
      </c>
      <c r="H27" s="40">
        <v>44931876</v>
      </c>
      <c r="I27" s="40">
        <v>0</v>
      </c>
      <c r="J27" s="40">
        <v>44931876</v>
      </c>
    </row>
    <row r="28" spans="1:10" ht="22.5" customHeight="1">
      <c r="A28" s="39" t="s">
        <v>95</v>
      </c>
      <c r="B28" s="39" t="s">
        <v>47</v>
      </c>
      <c r="C28" s="39" t="s">
        <v>47</v>
      </c>
      <c r="D28" s="39" t="s">
        <v>47</v>
      </c>
      <c r="E28" s="40">
        <v>0</v>
      </c>
      <c r="F28" s="40">
        <v>0</v>
      </c>
      <c r="G28" s="40">
        <v>0</v>
      </c>
      <c r="H28" s="40">
        <v>1087123288</v>
      </c>
      <c r="I28" s="40">
        <v>0</v>
      </c>
      <c r="J28" s="40">
        <v>1087123288</v>
      </c>
    </row>
    <row r="29" spans="1:10" ht="22.5" customHeight="1">
      <c r="A29" s="39" t="s">
        <v>107</v>
      </c>
      <c r="B29" s="39" t="s">
        <v>256</v>
      </c>
      <c r="C29" s="39" t="s">
        <v>47</v>
      </c>
      <c r="D29" s="39" t="s">
        <v>47</v>
      </c>
      <c r="E29" s="40">
        <v>12211</v>
      </c>
      <c r="F29" s="40">
        <v>0</v>
      </c>
      <c r="G29" s="40">
        <v>12211</v>
      </c>
      <c r="H29" s="40">
        <v>72500</v>
      </c>
      <c r="I29" s="40">
        <v>0</v>
      </c>
      <c r="J29" s="40">
        <v>72500</v>
      </c>
    </row>
    <row r="30" spans="1:10" ht="22.5" customHeight="1">
      <c r="A30" s="39" t="s">
        <v>146</v>
      </c>
      <c r="B30" s="39" t="s">
        <v>281</v>
      </c>
      <c r="C30" s="39" t="s">
        <v>47</v>
      </c>
      <c r="D30" s="39" t="s">
        <v>47</v>
      </c>
      <c r="E30" s="40">
        <v>4101009</v>
      </c>
      <c r="F30" s="40">
        <v>0</v>
      </c>
      <c r="G30" s="40">
        <v>4101009</v>
      </c>
      <c r="H30" s="40">
        <v>16695169</v>
      </c>
      <c r="I30" s="40">
        <v>0</v>
      </c>
      <c r="J30" s="40">
        <v>16695169</v>
      </c>
    </row>
    <row r="31" spans="1:10" ht="23.1" customHeight="1">
      <c r="A31" s="39" t="s">
        <v>166</v>
      </c>
      <c r="B31" s="39" t="s">
        <v>195</v>
      </c>
      <c r="C31" s="39" t="s">
        <v>47</v>
      </c>
      <c r="D31" s="39" t="s">
        <v>47</v>
      </c>
      <c r="E31" s="40">
        <v>0</v>
      </c>
      <c r="F31" s="40">
        <v>0</v>
      </c>
      <c r="G31" s="40">
        <v>0</v>
      </c>
      <c r="H31" s="40">
        <v>500000</v>
      </c>
      <c r="I31" s="40">
        <v>0</v>
      </c>
      <c r="J31" s="40">
        <v>500000</v>
      </c>
    </row>
    <row r="32" spans="1:10" ht="23.1" customHeight="1">
      <c r="A32" s="39" t="s">
        <v>116</v>
      </c>
      <c r="B32" s="39" t="s">
        <v>256</v>
      </c>
      <c r="C32" s="39" t="s">
        <v>47</v>
      </c>
      <c r="D32" s="39" t="s">
        <v>47</v>
      </c>
      <c r="E32" s="40">
        <v>429545</v>
      </c>
      <c r="F32" s="40">
        <v>0</v>
      </c>
      <c r="G32" s="40">
        <v>429545</v>
      </c>
      <c r="H32" s="40">
        <v>2559708</v>
      </c>
      <c r="I32" s="40">
        <v>0</v>
      </c>
      <c r="J32" s="40">
        <v>2559708</v>
      </c>
    </row>
    <row r="33" spans="1:10" ht="23.1" customHeight="1">
      <c r="A33" s="39" t="s">
        <v>99</v>
      </c>
      <c r="B33" s="39" t="s">
        <v>281</v>
      </c>
      <c r="C33" s="39" t="s">
        <v>47</v>
      </c>
      <c r="D33" s="39" t="s">
        <v>47</v>
      </c>
      <c r="E33" s="40">
        <v>458321</v>
      </c>
      <c r="F33" s="40">
        <v>0</v>
      </c>
      <c r="G33" s="40">
        <v>458321</v>
      </c>
      <c r="H33" s="40">
        <v>2721193</v>
      </c>
      <c r="I33" s="40">
        <v>0</v>
      </c>
      <c r="J33" s="40">
        <v>2721193</v>
      </c>
    </row>
    <row r="34" spans="1:10" ht="23.1" customHeight="1">
      <c r="A34" s="39" t="s">
        <v>231</v>
      </c>
      <c r="B34" s="39" t="s">
        <v>280</v>
      </c>
      <c r="C34" s="39" t="s">
        <v>47</v>
      </c>
      <c r="D34" s="39" t="s">
        <v>47</v>
      </c>
      <c r="E34" s="40">
        <v>201835</v>
      </c>
      <c r="F34" s="40">
        <v>0</v>
      </c>
      <c r="G34" s="40">
        <v>201835</v>
      </c>
      <c r="H34" s="40">
        <v>208789</v>
      </c>
      <c r="I34" s="40">
        <v>0</v>
      </c>
      <c r="J34" s="40">
        <v>208789</v>
      </c>
    </row>
    <row r="35" spans="1:10" ht="23.1" customHeight="1">
      <c r="A35" s="39" t="s">
        <v>160</v>
      </c>
      <c r="B35" s="39" t="s">
        <v>281</v>
      </c>
      <c r="C35" s="39" t="s">
        <v>47</v>
      </c>
      <c r="D35" s="39" t="s">
        <v>47</v>
      </c>
      <c r="E35" s="40">
        <v>274630</v>
      </c>
      <c r="F35" s="40">
        <v>0</v>
      </c>
      <c r="G35" s="40">
        <v>274630</v>
      </c>
      <c r="H35" s="40">
        <v>1376705</v>
      </c>
      <c r="I35" s="40">
        <v>0</v>
      </c>
      <c r="J35" s="40">
        <v>1376705</v>
      </c>
    </row>
    <row r="36" spans="1:10" ht="23.1" customHeight="1">
      <c r="A36" s="39" t="s">
        <v>87</v>
      </c>
      <c r="B36" s="39" t="s">
        <v>285</v>
      </c>
      <c r="C36" s="39" t="s">
        <v>47</v>
      </c>
      <c r="D36" s="39" t="s">
        <v>47</v>
      </c>
      <c r="E36" s="40">
        <v>231340</v>
      </c>
      <c r="F36" s="40">
        <v>0</v>
      </c>
      <c r="G36" s="40">
        <v>231340</v>
      </c>
      <c r="H36" s="40">
        <v>1373541</v>
      </c>
      <c r="I36" s="40">
        <v>0</v>
      </c>
      <c r="J36" s="40">
        <v>1373541</v>
      </c>
    </row>
    <row r="37" spans="1:10" ht="23.1" customHeight="1">
      <c r="A37" s="39" t="s">
        <v>162</v>
      </c>
      <c r="B37" s="39" t="s">
        <v>281</v>
      </c>
      <c r="C37" s="39" t="s">
        <v>47</v>
      </c>
      <c r="D37" s="39" t="s">
        <v>47</v>
      </c>
      <c r="E37" s="40">
        <v>146811</v>
      </c>
      <c r="F37" s="40">
        <v>0</v>
      </c>
      <c r="G37" s="40">
        <v>146811</v>
      </c>
      <c r="H37" s="40">
        <v>1316459</v>
      </c>
      <c r="I37" s="40">
        <v>0</v>
      </c>
      <c r="J37" s="40">
        <v>1316459</v>
      </c>
    </row>
    <row r="38" spans="1:10" ht="23.1" customHeight="1">
      <c r="A38" s="39" t="s">
        <v>130</v>
      </c>
      <c r="B38" s="39" t="s">
        <v>280</v>
      </c>
      <c r="C38" s="39" t="s">
        <v>47</v>
      </c>
      <c r="D38" s="39" t="s">
        <v>47</v>
      </c>
      <c r="E38" s="40">
        <v>24127</v>
      </c>
      <c r="F38" s="40">
        <v>0</v>
      </c>
      <c r="G38" s="40">
        <v>24127</v>
      </c>
      <c r="H38" s="40">
        <v>143252</v>
      </c>
      <c r="I38" s="40">
        <v>0</v>
      </c>
      <c r="J38" s="40">
        <v>143252</v>
      </c>
    </row>
    <row r="39" spans="1:10" ht="23.1" customHeight="1">
      <c r="A39" s="39" t="s">
        <v>91</v>
      </c>
      <c r="B39" s="39" t="s">
        <v>282</v>
      </c>
      <c r="C39" s="39" t="s">
        <v>47</v>
      </c>
      <c r="D39" s="39" t="s">
        <v>47</v>
      </c>
      <c r="E39" s="40">
        <v>38265</v>
      </c>
      <c r="F39" s="40">
        <v>0</v>
      </c>
      <c r="G39" s="40">
        <v>38265</v>
      </c>
      <c r="H39" s="40">
        <v>227193</v>
      </c>
      <c r="I39" s="40">
        <v>0</v>
      </c>
      <c r="J39" s="40">
        <v>227193</v>
      </c>
    </row>
    <row r="40" spans="1:10" ht="23.1" customHeight="1">
      <c r="A40" s="39" t="s">
        <v>30</v>
      </c>
      <c r="B40" s="39"/>
      <c r="C40" s="39"/>
      <c r="D40" s="39"/>
      <c r="E40" s="50">
        <f>SUBTOTAL(109,E7:E39)</f>
        <v>536916775</v>
      </c>
      <c r="F40" s="50">
        <f t="shared" ref="F40:J40" si="0">SUBTOTAL(109,F7:F39)</f>
        <v>0</v>
      </c>
      <c r="G40" s="50">
        <f t="shared" si="0"/>
        <v>536916775</v>
      </c>
      <c r="H40" s="50">
        <f t="shared" si="0"/>
        <v>208443593661</v>
      </c>
      <c r="I40" s="50">
        <f t="shared" si="0"/>
        <v>0</v>
      </c>
      <c r="J40" s="50">
        <f t="shared" si="0"/>
        <v>208443593661</v>
      </c>
    </row>
    <row r="41" spans="1:10" ht="23.1" customHeight="1">
      <c r="A41" s="39" t="s">
        <v>31</v>
      </c>
      <c r="B41" s="39"/>
      <c r="C41" s="39"/>
      <c r="D41" s="39"/>
      <c r="E41" s="40"/>
      <c r="F41" s="40"/>
      <c r="G41" s="40"/>
      <c r="H41" s="40"/>
      <c r="I41" s="40"/>
      <c r="J41" s="40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55" orientation="landscape" horizontalDpi="4294967295" verticalDpi="4294967295" r:id="rId1"/>
  <headerFooter differentOddEven="1" differentFirst="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R34"/>
  <sheetViews>
    <sheetView rightToLeft="1" view="pageBreakPreview" zoomScale="86" zoomScaleNormal="106" zoomScaleSheetLayoutView="86" workbookViewId="0">
      <selection activeCell="L14" sqref="L14:M14"/>
    </sheetView>
  </sheetViews>
  <sheetFormatPr defaultColWidth="9" defaultRowHeight="18.75"/>
  <cols>
    <col min="1" max="1" width="34.5" style="37" customWidth="1"/>
    <col min="2" max="2" width="15.625" style="37" customWidth="1"/>
    <col min="3" max="3" width="13" style="37" customWidth="1"/>
    <col min="4" max="4" width="15" style="37" customWidth="1"/>
    <col min="5" max="5" width="19.375" style="37" customWidth="1"/>
    <col min="6" max="6" width="13" style="37" customWidth="1"/>
    <col min="7" max="7" width="18.5" style="37" customWidth="1"/>
    <col min="8" max="8" width="9" style="1" customWidth="1"/>
    <col min="9" max="16384" width="9" style="1"/>
  </cols>
  <sheetData>
    <row r="1" spans="1:18" ht="21">
      <c r="A1" s="188" t="s">
        <v>0</v>
      </c>
      <c r="B1" s="188"/>
      <c r="C1" s="188"/>
      <c r="D1" s="188"/>
      <c r="E1" s="188"/>
      <c r="F1" s="188"/>
      <c r="G1" s="188"/>
    </row>
    <row r="2" spans="1:18" ht="21">
      <c r="A2" s="188" t="s">
        <v>169</v>
      </c>
      <c r="B2" s="188"/>
      <c r="C2" s="188"/>
      <c r="D2" s="188"/>
      <c r="E2" s="188"/>
      <c r="F2" s="188"/>
      <c r="G2" s="188"/>
    </row>
    <row r="3" spans="1:18" ht="21">
      <c r="A3" s="188" t="s">
        <v>295</v>
      </c>
      <c r="B3" s="188"/>
      <c r="C3" s="188"/>
      <c r="D3" s="188"/>
      <c r="E3" s="188"/>
      <c r="F3" s="188"/>
      <c r="G3" s="188"/>
    </row>
    <row r="4" spans="1:18" ht="21">
      <c r="A4" s="193" t="s">
        <v>196</v>
      </c>
      <c r="B4" s="193"/>
    </row>
    <row r="5" spans="1:18" ht="16.5" customHeight="1">
      <c r="A5" s="41"/>
      <c r="B5" s="195" t="s">
        <v>297</v>
      </c>
      <c r="C5" s="195"/>
      <c r="D5" s="195"/>
      <c r="E5" s="195" t="s">
        <v>298</v>
      </c>
      <c r="F5" s="195"/>
      <c r="G5" s="195"/>
    </row>
    <row r="6" spans="1:18" ht="38.25" customHeight="1">
      <c r="A6" s="41" t="s">
        <v>171</v>
      </c>
      <c r="B6" s="49" t="s">
        <v>190</v>
      </c>
      <c r="C6" s="49" t="s">
        <v>186</v>
      </c>
      <c r="D6" s="49" t="s">
        <v>191</v>
      </c>
      <c r="E6" s="49" t="s">
        <v>190</v>
      </c>
      <c r="F6" s="49" t="s">
        <v>186</v>
      </c>
      <c r="G6" s="49" t="s">
        <v>191</v>
      </c>
    </row>
    <row r="7" spans="1:18" ht="23.1" customHeight="1">
      <c r="A7" s="39" t="s">
        <v>265</v>
      </c>
      <c r="B7" s="40">
        <v>1972</v>
      </c>
      <c r="C7" s="40">
        <v>0</v>
      </c>
      <c r="D7" s="40">
        <v>1972</v>
      </c>
      <c r="E7" s="40">
        <v>1972</v>
      </c>
      <c r="F7" s="40">
        <v>0</v>
      </c>
      <c r="G7" s="40">
        <v>1972</v>
      </c>
    </row>
    <row r="8" spans="1:18" ht="23.1" customHeight="1">
      <c r="A8" s="39" t="s">
        <v>140</v>
      </c>
      <c r="B8" s="40">
        <v>1500666</v>
      </c>
      <c r="C8" s="40">
        <v>0</v>
      </c>
      <c r="D8" s="40">
        <v>1500666</v>
      </c>
      <c r="E8" s="40">
        <v>8928345</v>
      </c>
      <c r="F8" s="40">
        <v>0</v>
      </c>
      <c r="G8" s="40">
        <v>8928345</v>
      </c>
    </row>
    <row r="9" spans="1:18" ht="23.1" customHeight="1">
      <c r="A9" s="39" t="s">
        <v>113</v>
      </c>
      <c r="B9" s="40">
        <v>1191852</v>
      </c>
      <c r="C9" s="40">
        <v>0</v>
      </c>
      <c r="D9" s="40">
        <v>1191852</v>
      </c>
      <c r="E9" s="40">
        <v>1196742013</v>
      </c>
      <c r="F9" s="40">
        <v>0</v>
      </c>
      <c r="G9" s="40">
        <v>1196742013</v>
      </c>
    </row>
    <row r="10" spans="1:18" ht="23.1" customHeight="1">
      <c r="A10" s="39" t="s">
        <v>138</v>
      </c>
      <c r="B10" s="40">
        <v>104916451</v>
      </c>
      <c r="C10" s="40">
        <v>0</v>
      </c>
      <c r="D10" s="40">
        <v>104916451</v>
      </c>
      <c r="E10" s="40">
        <v>314799073</v>
      </c>
      <c r="F10" s="40">
        <v>0</v>
      </c>
      <c r="G10" s="40">
        <v>314799073</v>
      </c>
    </row>
    <row r="11" spans="1:18" ht="23.1" customHeight="1">
      <c r="A11" s="39" t="s">
        <v>134</v>
      </c>
      <c r="B11" s="40">
        <v>300835</v>
      </c>
      <c r="C11" s="40">
        <v>0</v>
      </c>
      <c r="D11" s="40">
        <v>300835</v>
      </c>
      <c r="E11" s="40">
        <v>3352073</v>
      </c>
      <c r="F11" s="40">
        <v>0</v>
      </c>
      <c r="G11" s="40">
        <v>3352073</v>
      </c>
    </row>
    <row r="12" spans="1:18" ht="23.1" customHeight="1">
      <c r="A12" s="39" t="s">
        <v>111</v>
      </c>
      <c r="B12" s="40">
        <v>5064810</v>
      </c>
      <c r="C12" s="40">
        <v>0</v>
      </c>
      <c r="D12" s="40">
        <v>5064810</v>
      </c>
      <c r="E12" s="40">
        <v>79878229</v>
      </c>
      <c r="F12" s="40">
        <v>0</v>
      </c>
      <c r="G12" s="40">
        <v>79878229</v>
      </c>
    </row>
    <row r="13" spans="1:18" ht="23.1" customHeight="1">
      <c r="A13" s="39" t="s">
        <v>132</v>
      </c>
      <c r="B13" s="40">
        <v>1060</v>
      </c>
      <c r="C13" s="40">
        <v>0</v>
      </c>
      <c r="D13" s="40">
        <v>1060</v>
      </c>
      <c r="E13" s="40">
        <v>2085</v>
      </c>
      <c r="F13" s="40">
        <v>0</v>
      </c>
      <c r="G13" s="40">
        <v>2085</v>
      </c>
      <c r="R13" s="8"/>
    </row>
    <row r="14" spans="1:18" ht="23.1" customHeight="1">
      <c r="A14" s="39" t="s">
        <v>120</v>
      </c>
      <c r="B14" s="40">
        <v>29322</v>
      </c>
      <c r="C14" s="40">
        <v>0</v>
      </c>
      <c r="D14" s="40">
        <v>29322</v>
      </c>
      <c r="E14" s="40">
        <v>174096</v>
      </c>
      <c r="F14" s="40">
        <v>0</v>
      </c>
      <c r="G14" s="40">
        <v>174096</v>
      </c>
    </row>
    <row r="15" spans="1:18" ht="23.1" customHeight="1">
      <c r="A15" s="39" t="s">
        <v>136</v>
      </c>
      <c r="B15" s="40">
        <v>0</v>
      </c>
      <c r="C15" s="40">
        <v>0</v>
      </c>
      <c r="D15" s="40">
        <v>0</v>
      </c>
      <c r="E15" s="40">
        <v>24576713429</v>
      </c>
      <c r="F15" s="40">
        <v>0</v>
      </c>
      <c r="G15" s="40">
        <v>24576713429</v>
      </c>
    </row>
    <row r="16" spans="1:18" ht="23.1" customHeight="1">
      <c r="A16" s="39" t="s">
        <v>228</v>
      </c>
      <c r="B16" s="40">
        <v>8493138</v>
      </c>
      <c r="C16" s="40">
        <v>0</v>
      </c>
      <c r="D16" s="40">
        <v>8493138</v>
      </c>
      <c r="E16" s="40">
        <v>16986276</v>
      </c>
      <c r="F16" s="40">
        <v>0</v>
      </c>
      <c r="G16" s="40">
        <v>16986276</v>
      </c>
    </row>
    <row r="17" spans="1:7" ht="23.1" customHeight="1">
      <c r="A17" s="39" t="s">
        <v>156</v>
      </c>
      <c r="B17" s="40">
        <v>2619154</v>
      </c>
      <c r="C17" s="40">
        <v>0</v>
      </c>
      <c r="D17" s="40">
        <v>2619154</v>
      </c>
      <c r="E17" s="40">
        <v>557992976</v>
      </c>
      <c r="F17" s="40">
        <v>0</v>
      </c>
      <c r="G17" s="40">
        <v>557992976</v>
      </c>
    </row>
    <row r="18" spans="1:7" ht="23.1" customHeight="1">
      <c r="A18" s="39" t="s">
        <v>144</v>
      </c>
      <c r="B18" s="40">
        <v>193003</v>
      </c>
      <c r="C18" s="40">
        <v>0</v>
      </c>
      <c r="D18" s="40">
        <v>193003</v>
      </c>
      <c r="E18" s="40">
        <v>1145921</v>
      </c>
      <c r="F18" s="40">
        <v>0</v>
      </c>
      <c r="G18" s="40">
        <v>1145921</v>
      </c>
    </row>
    <row r="19" spans="1:7" ht="23.1" customHeight="1">
      <c r="A19" s="39" t="s">
        <v>109</v>
      </c>
      <c r="B19" s="40">
        <v>41871</v>
      </c>
      <c r="C19" s="40">
        <v>0</v>
      </c>
      <c r="D19" s="40">
        <v>41871</v>
      </c>
      <c r="E19" s="40">
        <v>41871</v>
      </c>
      <c r="F19" s="40">
        <v>0</v>
      </c>
      <c r="G19" s="40">
        <v>41871</v>
      </c>
    </row>
    <row r="20" spans="1:7" ht="23.1" customHeight="1">
      <c r="A20" s="39" t="s">
        <v>152</v>
      </c>
      <c r="B20" s="40">
        <v>89607</v>
      </c>
      <c r="C20" s="40">
        <v>0</v>
      </c>
      <c r="D20" s="40">
        <v>89607</v>
      </c>
      <c r="E20" s="40">
        <v>532025</v>
      </c>
      <c r="F20" s="40">
        <v>0</v>
      </c>
      <c r="G20" s="40">
        <v>532025</v>
      </c>
    </row>
    <row r="21" spans="1:7" ht="23.1" customHeight="1">
      <c r="A21" s="39" t="s">
        <v>97</v>
      </c>
      <c r="B21" s="40">
        <v>42982499</v>
      </c>
      <c r="C21" s="40">
        <v>0</v>
      </c>
      <c r="D21" s="40">
        <v>42982499</v>
      </c>
      <c r="E21" s="40">
        <v>44931876</v>
      </c>
      <c r="F21" s="40">
        <v>0</v>
      </c>
      <c r="G21" s="40">
        <v>44931876</v>
      </c>
    </row>
    <row r="22" spans="1:7" ht="23.1" customHeight="1">
      <c r="A22" s="39" t="s">
        <v>95</v>
      </c>
      <c r="B22" s="40">
        <v>0</v>
      </c>
      <c r="C22" s="40">
        <v>0</v>
      </c>
      <c r="D22" s="40">
        <v>0</v>
      </c>
      <c r="E22" s="40">
        <v>1087123288</v>
      </c>
      <c r="F22" s="40">
        <v>0</v>
      </c>
      <c r="G22" s="40">
        <v>1087123288</v>
      </c>
    </row>
    <row r="23" spans="1:7" ht="23.1" customHeight="1">
      <c r="A23" s="39" t="s">
        <v>107</v>
      </c>
      <c r="B23" s="40">
        <v>12211</v>
      </c>
      <c r="C23" s="40">
        <v>0</v>
      </c>
      <c r="D23" s="40">
        <v>12211</v>
      </c>
      <c r="E23" s="40">
        <v>72500</v>
      </c>
      <c r="F23" s="40">
        <v>0</v>
      </c>
      <c r="G23" s="40">
        <v>72500</v>
      </c>
    </row>
    <row r="24" spans="1:7" ht="23.1" customHeight="1">
      <c r="A24" s="39" t="s">
        <v>146</v>
      </c>
      <c r="B24" s="40">
        <v>4101009</v>
      </c>
      <c r="C24" s="40">
        <v>0</v>
      </c>
      <c r="D24" s="40">
        <v>4101009</v>
      </c>
      <c r="E24" s="40">
        <v>16695169</v>
      </c>
      <c r="F24" s="40">
        <v>0</v>
      </c>
      <c r="G24" s="40">
        <v>16695169</v>
      </c>
    </row>
    <row r="25" spans="1:7" ht="23.1" customHeight="1">
      <c r="A25" s="39" t="s">
        <v>166</v>
      </c>
      <c r="B25" s="40">
        <v>0</v>
      </c>
      <c r="C25" s="40">
        <v>0</v>
      </c>
      <c r="D25" s="40">
        <v>0</v>
      </c>
      <c r="E25" s="40">
        <v>500000</v>
      </c>
      <c r="F25" s="40">
        <v>0</v>
      </c>
      <c r="G25" s="40">
        <v>500000</v>
      </c>
    </row>
    <row r="26" spans="1:7" ht="23.1" customHeight="1">
      <c r="A26" s="39" t="s">
        <v>116</v>
      </c>
      <c r="B26" s="40">
        <v>429545</v>
      </c>
      <c r="C26" s="40">
        <v>0</v>
      </c>
      <c r="D26" s="40">
        <v>429545</v>
      </c>
      <c r="E26" s="40">
        <v>2559708</v>
      </c>
      <c r="F26" s="40">
        <v>0</v>
      </c>
      <c r="G26" s="40">
        <v>2559708</v>
      </c>
    </row>
    <row r="27" spans="1:7" ht="23.1" customHeight="1">
      <c r="A27" s="39" t="s">
        <v>99</v>
      </c>
      <c r="B27" s="40">
        <v>458321</v>
      </c>
      <c r="C27" s="40">
        <v>0</v>
      </c>
      <c r="D27" s="40">
        <v>458321</v>
      </c>
      <c r="E27" s="40">
        <v>2721193</v>
      </c>
      <c r="F27" s="40">
        <v>0</v>
      </c>
      <c r="G27" s="40">
        <v>2721193</v>
      </c>
    </row>
    <row r="28" spans="1:7" ht="23.1" customHeight="1">
      <c r="A28" s="39" t="s">
        <v>231</v>
      </c>
      <c r="B28" s="40">
        <v>201835</v>
      </c>
      <c r="C28" s="40">
        <v>0</v>
      </c>
      <c r="D28" s="40">
        <v>201835</v>
      </c>
      <c r="E28" s="40">
        <v>208789</v>
      </c>
      <c r="F28" s="40">
        <v>0</v>
      </c>
      <c r="G28" s="40">
        <v>208789</v>
      </c>
    </row>
    <row r="29" spans="1:7" ht="23.1" customHeight="1">
      <c r="A29" s="39" t="s">
        <v>160</v>
      </c>
      <c r="B29" s="40">
        <v>274630</v>
      </c>
      <c r="C29" s="40">
        <v>0</v>
      </c>
      <c r="D29" s="40">
        <v>274630</v>
      </c>
      <c r="E29" s="40">
        <v>1376705</v>
      </c>
      <c r="F29" s="40">
        <v>0</v>
      </c>
      <c r="G29" s="40">
        <v>1376705</v>
      </c>
    </row>
    <row r="30" spans="1:7" ht="23.1" customHeight="1">
      <c r="A30" s="39" t="s">
        <v>87</v>
      </c>
      <c r="B30" s="40">
        <v>231340</v>
      </c>
      <c r="C30" s="40">
        <v>0</v>
      </c>
      <c r="D30" s="40">
        <v>231340</v>
      </c>
      <c r="E30" s="40">
        <v>1373541</v>
      </c>
      <c r="F30" s="40">
        <v>0</v>
      </c>
      <c r="G30" s="40">
        <v>1373541</v>
      </c>
    </row>
    <row r="31" spans="1:7" ht="23.1" customHeight="1">
      <c r="A31" s="39" t="s">
        <v>162</v>
      </c>
      <c r="B31" s="40">
        <v>146811</v>
      </c>
      <c r="C31" s="40">
        <v>0</v>
      </c>
      <c r="D31" s="40">
        <v>146811</v>
      </c>
      <c r="E31" s="40">
        <v>1316459</v>
      </c>
      <c r="F31" s="40">
        <v>0</v>
      </c>
      <c r="G31" s="40">
        <v>1316459</v>
      </c>
    </row>
    <row r="32" spans="1:7" ht="23.1" customHeight="1">
      <c r="A32" s="39" t="s">
        <v>130</v>
      </c>
      <c r="B32" s="40">
        <v>24127</v>
      </c>
      <c r="C32" s="40">
        <v>0</v>
      </c>
      <c r="D32" s="40">
        <v>24127</v>
      </c>
      <c r="E32" s="40">
        <v>143252</v>
      </c>
      <c r="F32" s="40">
        <v>0</v>
      </c>
      <c r="G32" s="40">
        <v>143252</v>
      </c>
    </row>
    <row r="33" spans="1:7" ht="23.1" customHeight="1">
      <c r="A33" s="39" t="s">
        <v>91</v>
      </c>
      <c r="B33" s="40">
        <v>38265</v>
      </c>
      <c r="C33" s="40">
        <v>0</v>
      </c>
      <c r="D33" s="40">
        <v>38265</v>
      </c>
      <c r="E33" s="40">
        <v>227193</v>
      </c>
      <c r="F33" s="40">
        <v>0</v>
      </c>
      <c r="G33" s="40">
        <v>227193</v>
      </c>
    </row>
    <row r="34" spans="1:7" ht="23.1" customHeight="1">
      <c r="A34" s="39" t="s">
        <v>30</v>
      </c>
      <c r="B34" s="50">
        <f>SUBTOTAL(109,B7:B33)</f>
        <v>173344334</v>
      </c>
      <c r="C34" s="50">
        <f t="shared" ref="C34:G34" si="0">SUBTOTAL(109,C7:C33)</f>
        <v>0</v>
      </c>
      <c r="D34" s="50">
        <f t="shared" si="0"/>
        <v>173344334</v>
      </c>
      <c r="E34" s="50">
        <f t="shared" si="0"/>
        <v>27916540057</v>
      </c>
      <c r="F34" s="50">
        <f t="shared" si="0"/>
        <v>0</v>
      </c>
      <c r="G34" s="50">
        <f t="shared" si="0"/>
        <v>27916540057</v>
      </c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scale="63" orientation="landscape" horizontalDpi="4294967295" verticalDpi="4294967295" r:id="rId1"/>
  <headerFooter differentOddEven="1" differentFirst="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1</vt:lpstr>
      <vt:lpstr> سهام</vt:lpstr>
      <vt:lpstr>اوراق</vt:lpstr>
      <vt:lpstr>واحدهای صندوق</vt:lpstr>
      <vt:lpstr>سپرده</vt:lpstr>
      <vt:lpstr>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' سهام'!Print_Area</vt:lpstr>
      <vt:lpstr>'1'!Print_Area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Mohamad Ghafouri</cp:lastModifiedBy>
  <cp:lastPrinted>2025-09-23T11:58:38Z</cp:lastPrinted>
  <dcterms:created xsi:type="dcterms:W3CDTF">2017-11-22T14:26:20Z</dcterms:created>
  <dcterms:modified xsi:type="dcterms:W3CDTF">2025-10-27T14:19:56Z</dcterms:modified>
</cp:coreProperties>
</file>